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MiwaMori\Dropbox\Documents\PASSIVE HOUSE JAPAN\BlowDoorTest\"/>
    </mc:Choice>
  </mc:AlternateContent>
  <xr:revisionPtr revIDLastSave="0" documentId="13_ncr:1_{3990231F-52CA-46E2-95A9-4E5F68772804}" xr6:coauthVersionLast="47" xr6:coauthVersionMax="47" xr10:uidLastSave="{00000000-0000-0000-0000-000000000000}"/>
  <bookViews>
    <workbookView xWindow="-98" yWindow="-98" windowWidth="21795" windowHeight="12975" xr2:uid="{00000000-000D-0000-FFFF-FFFF00000000}"/>
  </bookViews>
  <sheets>
    <sheet name="注意事項" sheetId="1" r:id="rId1"/>
    <sheet name="test report 記入例" sheetId="2" r:id="rId2"/>
    <sheet name="zero flow" sheetId="6" r:id="rId3"/>
    <sheet name="ｾﾞﾛﾌﾛｰ測定" sheetId="7" r:id="rId4"/>
  </sheets>
  <definedNames>
    <definedName name="_xlnm.Print_Area" localSheetId="1">'test report 記入例'!$B$1:$K$85</definedName>
    <definedName name="_xlnm.Print_Area" localSheetId="2">'zero flow'!$A$1:$K$55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6" l="1"/>
  <c r="C48" i="6"/>
  <c r="H48" i="6"/>
  <c r="J48" i="6"/>
  <c r="E48" i="6"/>
  <c r="B48" i="6"/>
  <c r="I48" i="6"/>
  <c r="K48" i="6"/>
  <c r="N30" i="2" l="1"/>
  <c r="S30" i="2" s="1"/>
  <c r="O27" i="2"/>
  <c r="S36" i="2" s="1"/>
  <c r="O28" i="2"/>
  <c r="S37" i="2" s="1"/>
  <c r="O29" i="2"/>
  <c r="S38" i="2" s="1"/>
  <c r="O30" i="2"/>
  <c r="S39" i="2" s="1"/>
  <c r="O26" i="2"/>
  <c r="S35" i="2" s="1"/>
  <c r="N27" i="2"/>
  <c r="S27" i="2" s="1"/>
  <c r="N28" i="2"/>
  <c r="S28" i="2" s="1"/>
  <c r="N29" i="2"/>
  <c r="S29" i="2" s="1"/>
  <c r="N26" i="2"/>
  <c r="S26" i="2" s="1"/>
  <c r="K30" i="2" l="1"/>
  <c r="G30" i="2"/>
  <c r="G27" i="2"/>
  <c r="K29" i="2"/>
  <c r="K28" i="2"/>
  <c r="G26" i="2"/>
  <c r="K26" i="2"/>
  <c r="G29" i="2"/>
  <c r="K27" i="2"/>
  <c r="G28" i="2"/>
  <c r="J54" i="6"/>
  <c r="O54" i="6" s="1"/>
  <c r="I17" i="2" s="1"/>
  <c r="H31" i="2" s="1"/>
  <c r="H54" i="6"/>
  <c r="N54" i="6" s="1"/>
  <c r="G17" i="2" s="1"/>
  <c r="H25" i="2" s="1"/>
  <c r="J25" i="2" s="1"/>
  <c r="D54" i="6"/>
  <c r="D17" i="2" s="1"/>
  <c r="D31" i="2" s="1"/>
  <c r="B54" i="6"/>
  <c r="B17" i="2" s="1"/>
  <c r="D25" i="2" s="1"/>
  <c r="F25" i="2" s="1"/>
  <c r="J15" i="2"/>
  <c r="I15" i="2"/>
  <c r="H15" i="2"/>
  <c r="G15" i="2"/>
  <c r="E15" i="2"/>
  <c r="D15" i="2"/>
  <c r="C15" i="2"/>
  <c r="B15" i="2"/>
  <c r="G14" i="6"/>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A14" i="6"/>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F28" i="2" l="1"/>
  <c r="F26" i="2"/>
  <c r="F27" i="2"/>
  <c r="F30" i="2"/>
  <c r="F29" i="2"/>
  <c r="J30" i="2"/>
  <c r="T39" i="2" s="1"/>
  <c r="J27" i="2"/>
  <c r="J28" i="2"/>
  <c r="J29" i="2"/>
  <c r="J26" i="2"/>
  <c r="T28" i="2"/>
  <c r="T27" i="2" l="1"/>
  <c r="T26" i="2"/>
  <c r="T30" i="2"/>
  <c r="T29" i="2"/>
  <c r="T37" i="2"/>
  <c r="T36" i="2"/>
  <c r="T38" i="2"/>
  <c r="T35" i="2"/>
  <c r="T25" i="2"/>
  <c r="V25" i="2" s="1"/>
  <c r="T34" i="2"/>
  <c r="V26" i="2" l="1"/>
  <c r="F41" i="2" s="1"/>
  <c r="S25" i="2"/>
  <c r="U25" i="2" s="1"/>
  <c r="U31" i="2" s="1"/>
  <c r="V27" i="2"/>
  <c r="V36" i="2"/>
  <c r="V35" i="2"/>
  <c r="I41" i="2" s="1"/>
  <c r="S34" i="2"/>
  <c r="U34" i="2" s="1"/>
  <c r="O36" i="2"/>
  <c r="O40" i="2" s="1"/>
  <c r="F38" i="2" s="1"/>
  <c r="V34" i="2"/>
  <c r="P36" i="2"/>
  <c r="V30" i="2" l="1"/>
  <c r="O34" i="2"/>
  <c r="O37" i="2" s="1"/>
  <c r="F35" i="2" s="1"/>
  <c r="F39" i="2" s="1"/>
  <c r="O41" i="2" s="1"/>
  <c r="F40" i="2" s="1"/>
  <c r="V31" i="2"/>
  <c r="U29" i="2"/>
  <c r="U30" i="2"/>
  <c r="U28" i="2"/>
  <c r="O38" i="2"/>
  <c r="F36" i="2" s="1"/>
  <c r="U37" i="2"/>
  <c r="U39" i="2"/>
  <c r="P34" i="2"/>
  <c r="P37" i="2" s="1"/>
  <c r="I35" i="2" s="1"/>
  <c r="I39" i="2" s="1"/>
  <c r="U38" i="2"/>
  <c r="F34" i="2"/>
  <c r="P38" i="2"/>
  <c r="I36" i="2" s="1"/>
  <c r="I34" i="2"/>
  <c r="P40" i="2"/>
  <c r="I38" i="2" s="1"/>
  <c r="V39" i="2"/>
  <c r="U40" i="2"/>
  <c r="V40" i="2"/>
  <c r="P39" i="2" l="1"/>
  <c r="I37" i="2" s="1"/>
  <c r="D48" i="2" s="1"/>
  <c r="F48" i="2" s="1"/>
  <c r="O39" i="2"/>
  <c r="F37" i="2" s="1"/>
  <c r="D47" i="2" s="1"/>
  <c r="F47" i="2" s="1"/>
  <c r="O35" i="2"/>
  <c r="P35" i="2"/>
  <c r="P41" i="2"/>
  <c r="I40" i="2" s="1"/>
  <c r="F49" i="2" l="1"/>
  <c r="D49" i="2"/>
</calcChain>
</file>

<file path=xl/sharedStrings.xml><?xml version="1.0" encoding="utf-8"?>
<sst xmlns="http://schemas.openxmlformats.org/spreadsheetml/2006/main" count="307" uniqueCount="256">
  <si>
    <t>１．</t>
    <phoneticPr fontId="1"/>
  </si>
  <si>
    <t>２．</t>
    <phoneticPr fontId="1"/>
  </si>
  <si>
    <t>気密性能測定の試験結果報告書記入事項について</t>
    <rPh sb="0" eb="2">
      <t>キミツ</t>
    </rPh>
    <rPh sb="2" eb="4">
      <t>セイノウ</t>
    </rPh>
    <rPh sb="4" eb="6">
      <t>ソクテイ</t>
    </rPh>
    <rPh sb="7" eb="9">
      <t>シケン</t>
    </rPh>
    <rPh sb="9" eb="11">
      <t>ケッカ</t>
    </rPh>
    <rPh sb="11" eb="14">
      <t>ホウコクショ</t>
    </rPh>
    <rPh sb="14" eb="16">
      <t>キニュウ</t>
    </rPh>
    <rPh sb="16" eb="18">
      <t>ジコウ</t>
    </rPh>
    <phoneticPr fontId="1"/>
  </si>
  <si>
    <t>①原則として建物の完成状態で測定する。</t>
    <rPh sb="1" eb="3">
      <t>ゲンソク</t>
    </rPh>
    <rPh sb="6" eb="8">
      <t>タテモノ</t>
    </rPh>
    <rPh sb="9" eb="11">
      <t>カンセイ</t>
    </rPh>
    <rPh sb="11" eb="13">
      <t>ジョウタイ</t>
    </rPh>
    <rPh sb="14" eb="16">
      <t>ソクテイ</t>
    </rPh>
    <phoneticPr fontId="1"/>
  </si>
  <si>
    <t>②建物全体が単一空間として圧力が応答するように各室のドアなどは開放する。</t>
    <rPh sb="1" eb="3">
      <t>タテモノ</t>
    </rPh>
    <rPh sb="3" eb="5">
      <t>ゼンタイ</t>
    </rPh>
    <rPh sb="6" eb="8">
      <t>タンイツ</t>
    </rPh>
    <rPh sb="8" eb="10">
      <t>クウカン</t>
    </rPh>
    <rPh sb="13" eb="15">
      <t>アツリョク</t>
    </rPh>
    <rPh sb="16" eb="18">
      <t>オウトウ</t>
    </rPh>
    <rPh sb="23" eb="25">
      <t>カクシツ</t>
    </rPh>
    <rPh sb="31" eb="33">
      <t>カイホウ</t>
    </rPh>
    <phoneticPr fontId="1"/>
  </si>
  <si>
    <t>建物外皮に接しない押し入れ、ふすま、クローゼット、収納等は除くことができる。</t>
    <rPh sb="0" eb="2">
      <t>タテモノ</t>
    </rPh>
    <rPh sb="2" eb="4">
      <t>ガイヒ</t>
    </rPh>
    <rPh sb="5" eb="6">
      <t>セッ</t>
    </rPh>
    <rPh sb="9" eb="10">
      <t>オ</t>
    </rPh>
    <rPh sb="11" eb="12">
      <t>イ</t>
    </rPh>
    <rPh sb="25" eb="27">
      <t>シュウノウ</t>
    </rPh>
    <rPh sb="27" eb="28">
      <t>トウ</t>
    </rPh>
    <rPh sb="29" eb="30">
      <t>ノゾ</t>
    </rPh>
    <phoneticPr fontId="1"/>
  </si>
  <si>
    <t>③屋根断熱の小屋裏、基礎断熱の床下・地下空間などは、出入り口のドアや点検口がある場合は</t>
    <rPh sb="1" eb="3">
      <t>ヤネ</t>
    </rPh>
    <rPh sb="3" eb="5">
      <t>ダンネツ</t>
    </rPh>
    <rPh sb="6" eb="8">
      <t>コヤ</t>
    </rPh>
    <rPh sb="8" eb="9">
      <t>ウラ</t>
    </rPh>
    <rPh sb="10" eb="12">
      <t>キソ</t>
    </rPh>
    <rPh sb="12" eb="14">
      <t>ダンネツ</t>
    </rPh>
    <rPh sb="15" eb="17">
      <t>ユカシタ</t>
    </rPh>
    <rPh sb="18" eb="20">
      <t>チカ</t>
    </rPh>
    <rPh sb="20" eb="22">
      <t>クウカン</t>
    </rPh>
    <rPh sb="26" eb="27">
      <t>デ</t>
    </rPh>
    <rPh sb="27" eb="28">
      <t>イ</t>
    </rPh>
    <rPh sb="29" eb="30">
      <t>グチ</t>
    </rPh>
    <rPh sb="34" eb="37">
      <t>テンケンコウ</t>
    </rPh>
    <rPh sb="40" eb="42">
      <t>バアイ</t>
    </rPh>
    <phoneticPr fontId="1"/>
  </si>
  <si>
    <t>開放し、室内側とする。出入口や点検口がない場合は室外側とみなす。また建物内にある車庫は</t>
    <rPh sb="0" eb="2">
      <t>カイホウ</t>
    </rPh>
    <rPh sb="4" eb="6">
      <t>シツナイ</t>
    </rPh>
    <rPh sb="6" eb="7">
      <t>ガワ</t>
    </rPh>
    <rPh sb="11" eb="14">
      <t>デイリグチ</t>
    </rPh>
    <rPh sb="15" eb="18">
      <t>テンケンコウ</t>
    </rPh>
    <rPh sb="21" eb="23">
      <t>バアイ</t>
    </rPh>
    <rPh sb="24" eb="26">
      <t>シツガイ</t>
    </rPh>
    <rPh sb="26" eb="27">
      <t>ガワ</t>
    </rPh>
    <rPh sb="34" eb="36">
      <t>タテモノ</t>
    </rPh>
    <rPh sb="36" eb="37">
      <t>ナイ</t>
    </rPh>
    <rPh sb="40" eb="42">
      <t>シャコ</t>
    </rPh>
    <phoneticPr fontId="1"/>
  </si>
  <si>
    <t>外気側とみなすので、室内に通じるドアは閉めた状態とする。</t>
    <rPh sb="0" eb="2">
      <t>ガイキ</t>
    </rPh>
    <rPh sb="2" eb="3">
      <t>ガワ</t>
    </rPh>
    <rPh sb="10" eb="12">
      <t>シツナイ</t>
    </rPh>
    <rPh sb="13" eb="14">
      <t>ツウ</t>
    </rPh>
    <rPh sb="19" eb="20">
      <t>シ</t>
    </rPh>
    <rPh sb="22" eb="24">
      <t>ジョウタイ</t>
    </rPh>
    <phoneticPr fontId="1"/>
  </si>
  <si>
    <t>④同時給排換気装置および台所、トイレ、ユニットバスなどのファンは停止する。また自然排気型</t>
    <rPh sb="1" eb="3">
      <t>ドウジ</t>
    </rPh>
    <rPh sb="3" eb="5">
      <t>キュウハイ</t>
    </rPh>
    <rPh sb="5" eb="7">
      <t>カンキ</t>
    </rPh>
    <rPh sb="7" eb="9">
      <t>ソウチ</t>
    </rPh>
    <rPh sb="12" eb="14">
      <t>ダイドコロ</t>
    </rPh>
    <rPh sb="32" eb="34">
      <t>テイシ</t>
    </rPh>
    <rPh sb="39" eb="41">
      <t>シゼン</t>
    </rPh>
    <rPh sb="41" eb="43">
      <t>ハイキ</t>
    </rPh>
    <rPh sb="43" eb="44">
      <t>ガタ</t>
    </rPh>
    <phoneticPr fontId="1"/>
  </si>
  <si>
    <t>また強制排気型の燃焼器（暖房ボイラー、給湯ボイラー、ストーブ等）、暖炉、空調機（エアコン）など</t>
    <rPh sb="2" eb="4">
      <t>キョウセイ</t>
    </rPh>
    <rPh sb="4" eb="6">
      <t>ハイキ</t>
    </rPh>
    <rPh sb="6" eb="7">
      <t>ガタ</t>
    </rPh>
    <rPh sb="8" eb="11">
      <t>ネンショウキ</t>
    </rPh>
    <rPh sb="12" eb="14">
      <t>ダンボウ</t>
    </rPh>
    <rPh sb="19" eb="21">
      <t>キュウトウ</t>
    </rPh>
    <rPh sb="30" eb="31">
      <t>トウ</t>
    </rPh>
    <rPh sb="33" eb="35">
      <t>ダンロ</t>
    </rPh>
    <rPh sb="36" eb="38">
      <t>クウチョウ</t>
    </rPh>
    <rPh sb="38" eb="39">
      <t>キ</t>
    </rPh>
    <phoneticPr fontId="1"/>
  </si>
  <si>
    <t>は停止する。</t>
    <rPh sb="1" eb="3">
      <t>テイシ</t>
    </rPh>
    <phoneticPr fontId="1"/>
  </si>
  <si>
    <t>⑤開口部、同時給排気口及び換気口が建物外皮に取り付けられている場合、または配管やダクトが</t>
    <rPh sb="1" eb="4">
      <t>カイコウブ</t>
    </rPh>
    <rPh sb="5" eb="7">
      <t>ドウジ</t>
    </rPh>
    <rPh sb="7" eb="9">
      <t>キュウハイ</t>
    </rPh>
    <rPh sb="9" eb="10">
      <t>キ</t>
    </rPh>
    <rPh sb="10" eb="11">
      <t>グチ</t>
    </rPh>
    <rPh sb="11" eb="12">
      <t>オヨ</t>
    </rPh>
    <rPh sb="13" eb="16">
      <t>カンキコウ</t>
    </rPh>
    <rPh sb="17" eb="19">
      <t>タテモノ</t>
    </rPh>
    <rPh sb="19" eb="21">
      <t>ガイヒ</t>
    </rPh>
    <rPh sb="22" eb="23">
      <t>ト</t>
    </rPh>
    <rPh sb="24" eb="25">
      <t>ツ</t>
    </rPh>
    <rPh sb="31" eb="33">
      <t>バアイ</t>
    </rPh>
    <rPh sb="37" eb="39">
      <t>ハイカン</t>
    </rPh>
    <phoneticPr fontId="1"/>
  </si>
  <si>
    <t>外皮を貫通している場合は、表1．⑥に示した処理を行う</t>
    <rPh sb="0" eb="2">
      <t>ガイヒ</t>
    </rPh>
    <rPh sb="3" eb="5">
      <t>カンツウ</t>
    </rPh>
    <rPh sb="9" eb="11">
      <t>バアイ</t>
    </rPh>
    <rPh sb="13" eb="14">
      <t>ヒョウ</t>
    </rPh>
    <rPh sb="18" eb="19">
      <t>シメ</t>
    </rPh>
    <rPh sb="21" eb="23">
      <t>ショリ</t>
    </rPh>
    <rPh sb="24" eb="25">
      <t>オコナ</t>
    </rPh>
    <phoneticPr fontId="1"/>
  </si>
  <si>
    <t>表１．⑥　開口部、給排気口などの処理の仕方</t>
    <rPh sb="0" eb="1">
      <t>ヒョウ</t>
    </rPh>
    <rPh sb="5" eb="8">
      <t>カイコウブ</t>
    </rPh>
    <rPh sb="9" eb="11">
      <t>キュウハイ</t>
    </rPh>
    <rPh sb="11" eb="12">
      <t>キ</t>
    </rPh>
    <rPh sb="12" eb="13">
      <t>グチ</t>
    </rPh>
    <rPh sb="16" eb="18">
      <t>ショリ</t>
    </rPh>
    <rPh sb="19" eb="21">
      <t>シカタ</t>
    </rPh>
    <phoneticPr fontId="1"/>
  </si>
  <si>
    <t>処理の仕方</t>
    <rPh sb="0" eb="2">
      <t>ショリ</t>
    </rPh>
    <rPh sb="3" eb="5">
      <t>シカタ</t>
    </rPh>
    <phoneticPr fontId="1"/>
  </si>
  <si>
    <t>番号</t>
    <rPh sb="0" eb="2">
      <t>バンゴウ</t>
    </rPh>
    <phoneticPr fontId="1"/>
  </si>
  <si>
    <t>部位</t>
    <rPh sb="0" eb="2">
      <t>ブイ</t>
    </rPh>
    <phoneticPr fontId="1"/>
  </si>
  <si>
    <t>開閉状態</t>
    <rPh sb="0" eb="2">
      <t>カイヘイ</t>
    </rPh>
    <rPh sb="2" eb="4">
      <t>ジョウタイ</t>
    </rPh>
    <phoneticPr fontId="1"/>
  </si>
  <si>
    <t>備考</t>
    <rPh sb="0" eb="2">
      <t>ビコウ</t>
    </rPh>
    <phoneticPr fontId="1"/>
  </si>
  <si>
    <t>目張りしない</t>
    <rPh sb="0" eb="1">
      <t>メ</t>
    </rPh>
    <rPh sb="1" eb="2">
      <t>ハ</t>
    </rPh>
    <phoneticPr fontId="1"/>
  </si>
  <si>
    <t>外皮にあるドア・窓</t>
    <rPh sb="0" eb="2">
      <t>ガイヒ</t>
    </rPh>
    <rPh sb="8" eb="9">
      <t>マド</t>
    </rPh>
    <phoneticPr fontId="1"/>
  </si>
  <si>
    <t>天井・床下点検口＊注１</t>
    <rPh sb="0" eb="2">
      <t>テンジョウ</t>
    </rPh>
    <rPh sb="3" eb="5">
      <t>ユカシタ</t>
    </rPh>
    <rPh sb="5" eb="8">
      <t>テンケンコウ</t>
    </rPh>
    <rPh sb="9" eb="10">
      <t>チュウ</t>
    </rPh>
    <phoneticPr fontId="1"/>
  </si>
  <si>
    <t>ドアなどの郵便受け</t>
    <rPh sb="5" eb="8">
      <t>ユウビンウ</t>
    </rPh>
    <phoneticPr fontId="1"/>
  </si>
  <si>
    <t>車庫に通じるドア</t>
    <rPh sb="0" eb="2">
      <t>シャコ</t>
    </rPh>
    <rPh sb="3" eb="4">
      <t>ツウ</t>
    </rPh>
    <phoneticPr fontId="1"/>
  </si>
  <si>
    <t>基礎と床の両方を断熱している</t>
    <rPh sb="0" eb="2">
      <t>キソ</t>
    </rPh>
    <rPh sb="3" eb="4">
      <t>ユカ</t>
    </rPh>
    <rPh sb="5" eb="7">
      <t>リョウホウ</t>
    </rPh>
    <rPh sb="8" eb="10">
      <t>ダンネツ</t>
    </rPh>
    <phoneticPr fontId="1"/>
  </si>
  <si>
    <t>地下へ通じるドア</t>
    <rPh sb="0" eb="2">
      <t>チカ</t>
    </rPh>
    <rPh sb="3" eb="4">
      <t>ツウ</t>
    </rPh>
    <phoneticPr fontId="1"/>
  </si>
  <si>
    <t>ロック（施錠）だけ</t>
    <rPh sb="4" eb="6">
      <t>セジョウ</t>
    </rPh>
    <phoneticPr fontId="1"/>
  </si>
  <si>
    <t>普通に閉めた状態</t>
    <rPh sb="0" eb="2">
      <t>フツウ</t>
    </rPh>
    <rPh sb="3" eb="4">
      <t>シ</t>
    </rPh>
    <rPh sb="6" eb="8">
      <t>ジョウタイ</t>
    </rPh>
    <phoneticPr fontId="1"/>
  </si>
  <si>
    <t>で閉じるだけ</t>
    <rPh sb="1" eb="2">
      <t>ト</t>
    </rPh>
    <phoneticPr fontId="1"/>
  </si>
  <si>
    <t>の場所</t>
    <rPh sb="1" eb="3">
      <t>バショ</t>
    </rPh>
    <phoneticPr fontId="1"/>
  </si>
  <si>
    <t>テープなどで</t>
    <phoneticPr fontId="1"/>
  </si>
  <si>
    <t>目張りしても</t>
    <rPh sb="0" eb="1">
      <t>メ</t>
    </rPh>
    <rPh sb="1" eb="2">
      <t>バ</t>
    </rPh>
    <phoneticPr fontId="1"/>
  </si>
  <si>
    <t>良い場所</t>
    <rPh sb="0" eb="1">
      <t>ヨ</t>
    </rPh>
    <rPh sb="2" eb="4">
      <t>バショ</t>
    </rPh>
    <phoneticPr fontId="1"/>
  </si>
  <si>
    <t>換気レジスター</t>
    <rPh sb="0" eb="2">
      <t>カンキ</t>
    </rPh>
    <phoneticPr fontId="1"/>
  </si>
  <si>
    <t>台所レンジファン</t>
    <rPh sb="0" eb="2">
      <t>ダイドコロ</t>
    </rPh>
    <phoneticPr fontId="1"/>
  </si>
  <si>
    <t>換気扇・天井扇（ファン）</t>
    <rPh sb="0" eb="3">
      <t>カンキセン</t>
    </rPh>
    <rPh sb="4" eb="6">
      <t>テンジョウ</t>
    </rPh>
    <rPh sb="6" eb="7">
      <t>セン</t>
    </rPh>
    <phoneticPr fontId="1"/>
  </si>
  <si>
    <t>FF式以外の煙突の穴</t>
    <rPh sb="2" eb="3">
      <t>シキ</t>
    </rPh>
    <rPh sb="3" eb="5">
      <t>イガイ</t>
    </rPh>
    <rPh sb="6" eb="8">
      <t>エントツ</t>
    </rPh>
    <rPh sb="9" eb="10">
      <t>アナ</t>
    </rPh>
    <phoneticPr fontId="1"/>
  </si>
  <si>
    <t>集中換気システムの給排気ダクトの</t>
    <rPh sb="0" eb="2">
      <t>シュウチュウ</t>
    </rPh>
    <rPh sb="2" eb="4">
      <t>カンキ</t>
    </rPh>
    <rPh sb="9" eb="12">
      <t>キュウハイキ</t>
    </rPh>
    <phoneticPr fontId="1"/>
  </si>
  <si>
    <t>屋外側出入口</t>
    <rPh sb="0" eb="2">
      <t>オクガイ</t>
    </rPh>
    <rPh sb="2" eb="3">
      <t>ガワ</t>
    </rPh>
    <rPh sb="3" eb="6">
      <t>デイリグチ</t>
    </rPh>
    <phoneticPr fontId="1"/>
  </si>
  <si>
    <t>開ける場所</t>
    <rPh sb="0" eb="1">
      <t>ア</t>
    </rPh>
    <rPh sb="3" eb="5">
      <t>バショ</t>
    </rPh>
    <phoneticPr fontId="1"/>
  </si>
  <si>
    <t>シャッター閉じ</t>
    <rPh sb="5" eb="6">
      <t>ト</t>
    </rPh>
    <phoneticPr fontId="1"/>
  </si>
  <si>
    <t>ダンパー閉じ</t>
    <rPh sb="4" eb="5">
      <t>ト</t>
    </rPh>
    <phoneticPr fontId="1"/>
  </si>
  <si>
    <t>封水の状態</t>
    <rPh sb="0" eb="2">
      <t>フウスイ</t>
    </rPh>
    <rPh sb="3" eb="5">
      <t>ジョウタイ</t>
    </rPh>
    <phoneticPr fontId="1"/>
  </si>
  <si>
    <t>-</t>
    <phoneticPr fontId="1"/>
  </si>
  <si>
    <t>普通に開けた状態</t>
    <rPh sb="0" eb="2">
      <t>フツウ</t>
    </rPh>
    <rPh sb="3" eb="4">
      <t>ア</t>
    </rPh>
    <rPh sb="6" eb="8">
      <t>ジョウタイ</t>
    </rPh>
    <phoneticPr fontId="1"/>
  </si>
  <si>
    <t>屋外へ通じる排水管＊注２</t>
    <rPh sb="0" eb="2">
      <t>オクガイ</t>
    </rPh>
    <rPh sb="3" eb="4">
      <t>ツウ</t>
    </rPh>
    <rPh sb="6" eb="9">
      <t>ハイスイカン</t>
    </rPh>
    <rPh sb="10" eb="11">
      <t>チュウ</t>
    </rPh>
    <phoneticPr fontId="1"/>
  </si>
  <si>
    <t>建物外皮にある開口部＊注３</t>
    <rPh sb="0" eb="2">
      <t>タテモノ</t>
    </rPh>
    <rPh sb="2" eb="4">
      <t>ガイヒ</t>
    </rPh>
    <rPh sb="7" eb="10">
      <t>カイコウブ</t>
    </rPh>
    <rPh sb="11" eb="12">
      <t>チュウ</t>
    </rPh>
    <phoneticPr fontId="1"/>
  </si>
  <si>
    <t>注１　この場合は、実質延べ床面積に算入しない小屋裏や床下で、天井や床に設けらられた改め口を指す。</t>
    <rPh sb="0" eb="1">
      <t>チュウ</t>
    </rPh>
    <rPh sb="5" eb="7">
      <t>バアイ</t>
    </rPh>
    <rPh sb="9" eb="11">
      <t>ジッシツ</t>
    </rPh>
    <rPh sb="11" eb="12">
      <t>ノ</t>
    </rPh>
    <rPh sb="13" eb="16">
      <t>ユカメンセキ</t>
    </rPh>
    <rPh sb="17" eb="19">
      <t>サンニュウ</t>
    </rPh>
    <rPh sb="22" eb="25">
      <t>コヤウラ</t>
    </rPh>
    <rPh sb="26" eb="28">
      <t>ユカシタ</t>
    </rPh>
    <rPh sb="30" eb="32">
      <t>テンジョウ</t>
    </rPh>
    <rPh sb="33" eb="34">
      <t>ユカ</t>
    </rPh>
    <rPh sb="35" eb="36">
      <t>モウ</t>
    </rPh>
    <rPh sb="41" eb="42">
      <t>アラタ</t>
    </rPh>
    <rPh sb="43" eb="44">
      <t>グチ</t>
    </rPh>
    <rPh sb="45" eb="46">
      <t>サ</t>
    </rPh>
    <phoneticPr fontId="1"/>
  </si>
  <si>
    <t>注2　建物外皮の配管やダクト貫通部回りはそのままとし、目張りはしない。</t>
    <rPh sb="0" eb="1">
      <t>チュウ</t>
    </rPh>
    <rPh sb="3" eb="5">
      <t>タテモノ</t>
    </rPh>
    <rPh sb="5" eb="7">
      <t>ガイヒ</t>
    </rPh>
    <rPh sb="8" eb="10">
      <t>ハイカン</t>
    </rPh>
    <rPh sb="14" eb="16">
      <t>カンツウ</t>
    </rPh>
    <rPh sb="16" eb="17">
      <t>ブ</t>
    </rPh>
    <rPh sb="17" eb="18">
      <t>マワ</t>
    </rPh>
    <rPh sb="27" eb="28">
      <t>メ</t>
    </rPh>
    <rPh sb="28" eb="29">
      <t>バ</t>
    </rPh>
    <phoneticPr fontId="1"/>
  </si>
  <si>
    <t>注3　例えば、玄関の風除室やサンルームなど</t>
    <rPh sb="0" eb="1">
      <t>チュウ</t>
    </rPh>
    <rPh sb="3" eb="4">
      <t>タト</t>
    </rPh>
    <rPh sb="7" eb="9">
      <t>ゲンカン</t>
    </rPh>
    <rPh sb="10" eb="13">
      <t>フウジョシツ</t>
    </rPh>
    <phoneticPr fontId="1"/>
  </si>
  <si>
    <t>試験時の外部風速</t>
    <rPh sb="0" eb="2">
      <t>シケン</t>
    </rPh>
    <rPh sb="2" eb="3">
      <t>ジ</t>
    </rPh>
    <rPh sb="4" eb="6">
      <t>ガイブ</t>
    </rPh>
    <rPh sb="6" eb="8">
      <t>フウソク</t>
    </rPh>
    <phoneticPr fontId="1"/>
  </si>
  <si>
    <t>３．</t>
    <phoneticPr fontId="1"/>
  </si>
  <si>
    <t>試験時の室内温度</t>
    <rPh sb="0" eb="2">
      <t>シケン</t>
    </rPh>
    <rPh sb="2" eb="3">
      <t>ジ</t>
    </rPh>
    <rPh sb="4" eb="6">
      <t>シツナイ</t>
    </rPh>
    <rPh sb="6" eb="8">
      <t>オンド</t>
    </rPh>
    <phoneticPr fontId="1"/>
  </si>
  <si>
    <t>試験時の室内温度は５～３５℃の範囲で測定する。または建物内の温度はできるだけ均一にする。</t>
    <rPh sb="0" eb="2">
      <t>シケン</t>
    </rPh>
    <rPh sb="2" eb="3">
      <t>ジ</t>
    </rPh>
    <rPh sb="4" eb="6">
      <t>シツナイ</t>
    </rPh>
    <rPh sb="6" eb="8">
      <t>オンド</t>
    </rPh>
    <rPh sb="15" eb="17">
      <t>ハンイ</t>
    </rPh>
    <rPh sb="18" eb="20">
      <t>ソクテイ</t>
    </rPh>
    <rPh sb="26" eb="28">
      <t>タテモノ</t>
    </rPh>
    <rPh sb="28" eb="29">
      <t>ナイ</t>
    </rPh>
    <rPh sb="30" eb="32">
      <t>オンド</t>
    </rPh>
    <rPh sb="38" eb="40">
      <t>キンイツ</t>
    </rPh>
    <phoneticPr fontId="1"/>
  </si>
  <si>
    <t>４．</t>
    <phoneticPr fontId="1"/>
  </si>
  <si>
    <t>測定手順</t>
    <rPh sb="0" eb="2">
      <t>ソクテイ</t>
    </rPh>
    <rPh sb="2" eb="4">
      <t>テジュン</t>
    </rPh>
    <phoneticPr fontId="1"/>
  </si>
  <si>
    <t>①試験装置の設置</t>
    <rPh sb="1" eb="3">
      <t>シケン</t>
    </rPh>
    <rPh sb="3" eb="5">
      <t>ソウチ</t>
    </rPh>
    <rPh sb="6" eb="8">
      <t>セッチ</t>
    </rPh>
    <phoneticPr fontId="1"/>
  </si>
  <si>
    <t>②気温の測定　</t>
    <rPh sb="1" eb="3">
      <t>キオン</t>
    </rPh>
    <rPh sb="4" eb="6">
      <t>ソクテイ</t>
    </rPh>
    <phoneticPr fontId="1"/>
  </si>
  <si>
    <t>③圧力差の発生</t>
    <rPh sb="1" eb="4">
      <t>アツリョクサ</t>
    </rPh>
    <rPh sb="5" eb="7">
      <t>ハッセイ</t>
    </rPh>
    <phoneticPr fontId="1"/>
  </si>
  <si>
    <t>圧力差は、送風機風量を流量調整器によって徐々に増加させ、室内空気を屋外に排気して減圧すること</t>
    <rPh sb="0" eb="3">
      <t>アツリョクサ</t>
    </rPh>
    <rPh sb="5" eb="8">
      <t>ソウフウキ</t>
    </rPh>
    <rPh sb="8" eb="10">
      <t>フウリョウ</t>
    </rPh>
    <rPh sb="11" eb="13">
      <t>リュウリョウ</t>
    </rPh>
    <rPh sb="13" eb="15">
      <t>チョウセイ</t>
    </rPh>
    <rPh sb="15" eb="16">
      <t>キ</t>
    </rPh>
    <rPh sb="20" eb="22">
      <t>ジョジョ</t>
    </rPh>
    <rPh sb="23" eb="25">
      <t>ゾウカ</t>
    </rPh>
    <rPh sb="28" eb="30">
      <t>シツナイ</t>
    </rPh>
    <rPh sb="30" eb="32">
      <t>クウキ</t>
    </rPh>
    <rPh sb="33" eb="35">
      <t>オクガイ</t>
    </rPh>
    <rPh sb="36" eb="38">
      <t>ハイキ</t>
    </rPh>
    <rPh sb="40" eb="42">
      <t>ゲンアツ</t>
    </rPh>
    <phoneticPr fontId="1"/>
  </si>
  <si>
    <t>④圧力差の測定</t>
    <rPh sb="1" eb="4">
      <t>アツリョクサ</t>
    </rPh>
    <rPh sb="5" eb="7">
      <t>ソクテイ</t>
    </rPh>
    <phoneticPr fontId="1"/>
  </si>
  <si>
    <t>圧力差の測定のためのチューブ先端は圧力差を正しく測定するために、室内にあっては測定時の試験装置</t>
    <rPh sb="0" eb="3">
      <t>アツリョクサ</t>
    </rPh>
    <rPh sb="4" eb="6">
      <t>ソクテイ</t>
    </rPh>
    <rPh sb="14" eb="16">
      <t>センタン</t>
    </rPh>
    <rPh sb="17" eb="20">
      <t>アツリョクサ</t>
    </rPh>
    <rPh sb="21" eb="22">
      <t>タダ</t>
    </rPh>
    <rPh sb="24" eb="26">
      <t>ソクテイ</t>
    </rPh>
    <rPh sb="32" eb="34">
      <t>シツナイ</t>
    </rPh>
    <rPh sb="39" eb="41">
      <t>ソクテイ</t>
    </rPh>
    <rPh sb="41" eb="42">
      <t>ジ</t>
    </rPh>
    <rPh sb="43" eb="45">
      <t>シケン</t>
    </rPh>
    <rPh sb="45" eb="47">
      <t>ソウチ</t>
    </rPh>
    <phoneticPr fontId="1"/>
  </si>
  <si>
    <t>の送風の影響を受けにくい場所に、また屋外にあっては、試験装置の送風や風の影響を受けにくい場所に</t>
    <rPh sb="1" eb="3">
      <t>ソウフウ</t>
    </rPh>
    <rPh sb="4" eb="6">
      <t>エイキョウ</t>
    </rPh>
    <rPh sb="7" eb="8">
      <t>ウ</t>
    </rPh>
    <rPh sb="12" eb="14">
      <t>バショ</t>
    </rPh>
    <rPh sb="18" eb="20">
      <t>オクガイ</t>
    </rPh>
    <rPh sb="26" eb="28">
      <t>シケン</t>
    </rPh>
    <rPh sb="28" eb="30">
      <t>ソウチ</t>
    </rPh>
    <rPh sb="31" eb="33">
      <t>ソウフウ</t>
    </rPh>
    <rPh sb="34" eb="35">
      <t>カゼ</t>
    </rPh>
    <rPh sb="36" eb="38">
      <t>エイキョウ</t>
    </rPh>
    <rPh sb="39" eb="40">
      <t>ウ</t>
    </rPh>
    <rPh sb="44" eb="46">
      <t>バショ</t>
    </rPh>
    <phoneticPr fontId="1"/>
  </si>
  <si>
    <t>補足を加えましたので、測定立ち合い時に正しく測定されているかを確認してください。</t>
    <rPh sb="0" eb="2">
      <t>ホソク</t>
    </rPh>
    <rPh sb="3" eb="4">
      <t>クワ</t>
    </rPh>
    <rPh sb="11" eb="13">
      <t>ソクテイ</t>
    </rPh>
    <rPh sb="13" eb="14">
      <t>タ</t>
    </rPh>
    <rPh sb="15" eb="16">
      <t>ア</t>
    </rPh>
    <rPh sb="17" eb="18">
      <t>ジ</t>
    </rPh>
    <rPh sb="19" eb="20">
      <t>タダ</t>
    </rPh>
    <rPh sb="22" eb="24">
      <t>ソクテイ</t>
    </rPh>
    <rPh sb="31" eb="33">
      <t>カクニン</t>
    </rPh>
    <phoneticPr fontId="1"/>
  </si>
  <si>
    <t>設置する。設置個所は原則として室内外とも一カ所とする。</t>
    <rPh sb="0" eb="2">
      <t>セッチ</t>
    </rPh>
    <rPh sb="5" eb="7">
      <t>セッチ</t>
    </rPh>
    <rPh sb="7" eb="9">
      <t>カショ</t>
    </rPh>
    <rPh sb="10" eb="12">
      <t>ゲンソク</t>
    </rPh>
    <rPh sb="15" eb="17">
      <t>シツナイ</t>
    </rPh>
    <rPh sb="17" eb="18">
      <t>ガイ</t>
    </rPh>
    <rPh sb="20" eb="21">
      <t>イッ</t>
    </rPh>
    <rPh sb="22" eb="23">
      <t>ショ</t>
    </rPh>
    <phoneticPr fontId="1"/>
  </si>
  <si>
    <t>⑤圧力差測定器のゼロ確認</t>
    <rPh sb="1" eb="4">
      <t>アツリョクサ</t>
    </rPh>
    <rPh sb="4" eb="6">
      <t>ソクテイ</t>
    </rPh>
    <rPh sb="6" eb="7">
      <t>キ</t>
    </rPh>
    <rPh sb="10" eb="12">
      <t>カクニン</t>
    </rPh>
    <phoneticPr fontId="1"/>
  </si>
  <si>
    <t>圧力差を測定する前に、チューブをはずして圧力差測定器（差圧計）の差圧のゼロ点を確認する。</t>
    <rPh sb="0" eb="3">
      <t>アツリョクサ</t>
    </rPh>
    <rPh sb="4" eb="6">
      <t>ソクテイ</t>
    </rPh>
    <rPh sb="8" eb="9">
      <t>マエ</t>
    </rPh>
    <rPh sb="20" eb="23">
      <t>アツリョクサ</t>
    </rPh>
    <rPh sb="23" eb="25">
      <t>ソクテイ</t>
    </rPh>
    <rPh sb="25" eb="26">
      <t>キ</t>
    </rPh>
    <rPh sb="27" eb="28">
      <t>サ</t>
    </rPh>
    <rPh sb="28" eb="29">
      <t>アツ</t>
    </rPh>
    <rPh sb="29" eb="30">
      <t>ケイ</t>
    </rPh>
    <rPh sb="32" eb="33">
      <t>サ</t>
    </rPh>
    <rPh sb="33" eb="34">
      <t>アツ</t>
    </rPh>
    <rPh sb="37" eb="38">
      <t>テン</t>
    </rPh>
    <rPh sb="39" eb="41">
      <t>カクニン</t>
    </rPh>
    <phoneticPr fontId="1"/>
  </si>
  <si>
    <t>５．</t>
    <phoneticPr fontId="1"/>
  </si>
  <si>
    <t>通気量の測定</t>
    <rPh sb="0" eb="2">
      <t>ツウキ</t>
    </rPh>
    <rPh sb="2" eb="3">
      <t>リョウ</t>
    </rPh>
    <rPh sb="4" eb="6">
      <t>ソクテイ</t>
    </rPh>
    <phoneticPr fontId="1"/>
  </si>
  <si>
    <t>通気量は、送風機の流量調節器によって圧力差を変えて、圧力差の測定範囲をほぼ等間隔となるように</t>
    <rPh sb="0" eb="2">
      <t>ツウキ</t>
    </rPh>
    <rPh sb="2" eb="3">
      <t>リョウ</t>
    </rPh>
    <rPh sb="5" eb="8">
      <t>ソウフウキ</t>
    </rPh>
    <rPh sb="9" eb="11">
      <t>リュウリョウ</t>
    </rPh>
    <rPh sb="11" eb="14">
      <t>チョウセツキ</t>
    </rPh>
    <rPh sb="18" eb="21">
      <t>アツリョクサ</t>
    </rPh>
    <rPh sb="22" eb="23">
      <t>カ</t>
    </rPh>
    <rPh sb="26" eb="29">
      <t>アツリョクサ</t>
    </rPh>
    <rPh sb="30" eb="32">
      <t>ソクテイ</t>
    </rPh>
    <rPh sb="32" eb="34">
      <t>ハンイ</t>
    </rPh>
    <rPh sb="37" eb="40">
      <t>トウカンカク</t>
    </rPh>
    <phoneticPr fontId="1"/>
  </si>
  <si>
    <t>圧力差の測定は、安定した状態の平均値とし、１Paまで読み取る。また、各圧力段階の通気量は、圧力の</t>
    <rPh sb="0" eb="3">
      <t>アツリョクサ</t>
    </rPh>
    <rPh sb="4" eb="6">
      <t>ソクテイ</t>
    </rPh>
    <rPh sb="8" eb="10">
      <t>アンテイ</t>
    </rPh>
    <rPh sb="12" eb="14">
      <t>ジョウタイ</t>
    </rPh>
    <rPh sb="15" eb="18">
      <t>ヘイキンチ</t>
    </rPh>
    <rPh sb="26" eb="27">
      <t>ヨ</t>
    </rPh>
    <rPh sb="28" eb="29">
      <t>ト</t>
    </rPh>
    <rPh sb="34" eb="35">
      <t>カク</t>
    </rPh>
    <rPh sb="35" eb="37">
      <t>アツリョク</t>
    </rPh>
    <rPh sb="37" eb="39">
      <t>ダンカイ</t>
    </rPh>
    <rPh sb="40" eb="42">
      <t>ツウキ</t>
    </rPh>
    <rPh sb="42" eb="43">
      <t>リョウ</t>
    </rPh>
    <rPh sb="45" eb="47">
      <t>アツリョク</t>
    </rPh>
    <phoneticPr fontId="1"/>
  </si>
  <si>
    <t>安定したときの数値を整数で読み取る。</t>
    <rPh sb="0" eb="2">
      <t>アンテイ</t>
    </rPh>
    <rPh sb="7" eb="9">
      <t>スウチ</t>
    </rPh>
    <rPh sb="10" eb="12">
      <t>セイスウ</t>
    </rPh>
    <rPh sb="13" eb="14">
      <t>ヨ</t>
    </rPh>
    <rPh sb="15" eb="16">
      <t>ト</t>
    </rPh>
    <phoneticPr fontId="1"/>
  </si>
  <si>
    <t>＊補足１　（測定機器により方法や時間が異なる場合もあります。）</t>
    <rPh sb="1" eb="3">
      <t>ホソク</t>
    </rPh>
    <rPh sb="6" eb="8">
      <t>ソクテイ</t>
    </rPh>
    <rPh sb="8" eb="10">
      <t>キキ</t>
    </rPh>
    <rPh sb="13" eb="15">
      <t>ホウホウ</t>
    </rPh>
    <rPh sb="16" eb="18">
      <t>ジカン</t>
    </rPh>
    <rPh sb="19" eb="20">
      <t>コト</t>
    </rPh>
    <rPh sb="22" eb="24">
      <t>バアイ</t>
    </rPh>
    <phoneticPr fontId="1"/>
  </si>
  <si>
    <t>空気漏れの</t>
    <rPh sb="0" eb="2">
      <t>クウキ</t>
    </rPh>
    <rPh sb="2" eb="3">
      <t>モ</t>
    </rPh>
    <phoneticPr fontId="1"/>
  </si>
  <si>
    <t>ないようにする</t>
    <phoneticPr fontId="1"/>
  </si>
  <si>
    <t>Depressurization</t>
    <phoneticPr fontId="1"/>
  </si>
  <si>
    <t>Pressurization</t>
    <phoneticPr fontId="1"/>
  </si>
  <si>
    <t>Wind direction：</t>
    <phoneticPr fontId="1"/>
  </si>
  <si>
    <t>Zero Fｌow Pressure Difference</t>
    <phoneticPr fontId="1"/>
  </si>
  <si>
    <t>Sets of Measurement</t>
    <phoneticPr fontId="1"/>
  </si>
  <si>
    <t>Measurement</t>
  </si>
  <si>
    <t>ΔP</t>
    <phoneticPr fontId="1"/>
  </si>
  <si>
    <t>Fan Flow　Q</t>
    <phoneticPr fontId="1"/>
  </si>
  <si>
    <t>Measurement point</t>
    <phoneticPr fontId="1"/>
  </si>
  <si>
    <t>［Pa］</t>
    <phoneticPr fontId="1"/>
  </si>
  <si>
    <t>㎥/ｈ</t>
    <phoneticPr fontId="1"/>
  </si>
  <si>
    <t>［㎥/ｈ］</t>
    <phoneticPr fontId="1"/>
  </si>
  <si>
    <t>coefficient b</t>
    <phoneticPr fontId="1"/>
  </si>
  <si>
    <t>ｂ：ｂ＝0.627ρ１/２</t>
    <phoneticPr fontId="1"/>
  </si>
  <si>
    <t>Results</t>
    <phoneticPr fontId="1"/>
  </si>
  <si>
    <t>１/ｈ</t>
    <phoneticPr fontId="1"/>
  </si>
  <si>
    <t>Uncertainty</t>
    <phoneticPr fontId="1"/>
  </si>
  <si>
    <t>％</t>
    <phoneticPr fontId="1"/>
  </si>
  <si>
    <t>Regulation complied with：</t>
    <phoneticPr fontId="1"/>
  </si>
  <si>
    <t>Note：The result does not exclude faults in the costruction.</t>
    <phoneticPr fontId="1"/>
  </si>
  <si>
    <t>ｎ50</t>
    <phoneticPr fontId="1"/>
  </si>
  <si>
    <t>㎥ (according to PHPP)</t>
    <phoneticPr fontId="1"/>
  </si>
  <si>
    <t>Weather：</t>
    <phoneticPr fontId="1"/>
  </si>
  <si>
    <t>The test results meet the requirements for the Passive House certification.</t>
    <phoneticPr fontId="1"/>
  </si>
  <si>
    <t>Inside Tempereture (℃)：</t>
    <phoneticPr fontId="1"/>
  </si>
  <si>
    <t>Outside Tempereture (℃)：</t>
    <phoneticPr fontId="1"/>
  </si>
  <si>
    <t>Wind speed (m/s)：</t>
    <phoneticPr fontId="1"/>
  </si>
  <si>
    <t>Object Name：</t>
    <phoneticPr fontId="1"/>
  </si>
  <si>
    <t>気密性能測定（Blower Door Test）のガイドライン</t>
    <rPh sb="0" eb="2">
      <t>キミツ</t>
    </rPh>
    <rPh sb="2" eb="4">
      <t>セイノウ</t>
    </rPh>
    <rPh sb="4" eb="6">
      <t>ソクテイ</t>
    </rPh>
    <phoneticPr fontId="1"/>
  </si>
  <si>
    <t>以下の項目が従来の報告書の記載に追加となります。</t>
    <rPh sb="0" eb="2">
      <t>イカ</t>
    </rPh>
    <rPh sb="3" eb="5">
      <t>コウモク</t>
    </rPh>
    <rPh sb="6" eb="8">
      <t>ジュウライ</t>
    </rPh>
    <rPh sb="9" eb="12">
      <t>ホウコクショ</t>
    </rPh>
    <rPh sb="13" eb="15">
      <t>キサイ</t>
    </rPh>
    <rPh sb="16" eb="18">
      <t>ツイカ</t>
    </rPh>
    <phoneticPr fontId="1"/>
  </si>
  <si>
    <t>より正確な測定条件において住宅性能を等しく評価するために、ご協力をお願い申し上げます。</t>
    <rPh sb="2" eb="4">
      <t>セイカク</t>
    </rPh>
    <rPh sb="5" eb="7">
      <t>ソクテイ</t>
    </rPh>
    <rPh sb="7" eb="9">
      <t>ジョウケン</t>
    </rPh>
    <rPh sb="13" eb="15">
      <t>ジュウタク</t>
    </rPh>
    <rPh sb="15" eb="17">
      <t>セイノウ</t>
    </rPh>
    <rPh sb="18" eb="19">
      <t>ヒト</t>
    </rPh>
    <rPh sb="21" eb="23">
      <t>ヒョウカ</t>
    </rPh>
    <rPh sb="30" eb="32">
      <t>キョウリョク</t>
    </rPh>
    <rPh sb="34" eb="35">
      <t>ネガ</t>
    </rPh>
    <rPh sb="36" eb="37">
      <t>モウ</t>
    </rPh>
    <rPh sb="38" eb="39">
      <t>ア</t>
    </rPh>
    <phoneticPr fontId="1"/>
  </si>
  <si>
    <t>試験時には、外部に風速がない状態で測定することを原則とする。</t>
    <rPh sb="0" eb="2">
      <t>シケン</t>
    </rPh>
    <rPh sb="2" eb="3">
      <t>ジ</t>
    </rPh>
    <rPh sb="6" eb="8">
      <t>ガイブ</t>
    </rPh>
    <rPh sb="9" eb="11">
      <t>フウソク</t>
    </rPh>
    <rPh sb="14" eb="16">
      <t>ジョウタイ</t>
    </rPh>
    <rPh sb="17" eb="19">
      <t>ソクテイ</t>
    </rPh>
    <rPh sb="24" eb="26">
      <t>ゲンソク</t>
    </rPh>
    <phoneticPr fontId="1"/>
  </si>
  <si>
    <t>によって発生させる。（減圧法の場合）</t>
    <rPh sb="4" eb="6">
      <t>ハッセイ</t>
    </rPh>
    <rPh sb="11" eb="13">
      <t>ゲンアツ</t>
    </rPh>
    <rPh sb="13" eb="14">
      <t>ホウ</t>
    </rPh>
    <rPh sb="15" eb="17">
      <t>バアイ</t>
    </rPh>
    <phoneticPr fontId="1"/>
  </si>
  <si>
    <t>Barometric Pressure (hPa)：</t>
    <phoneticPr fontId="1"/>
  </si>
  <si>
    <t>ΔP＝50Pa　Ventilation volume</t>
    <phoneticPr fontId="1"/>
  </si>
  <si>
    <t>Q50（㎥/ｈ）</t>
    <phoneticPr fontId="1"/>
  </si>
  <si>
    <t>Q50</t>
    <phoneticPr fontId="1"/>
  </si>
  <si>
    <t>Passive House Standard by PHI</t>
  </si>
  <si>
    <t>Company Name：</t>
    <phoneticPr fontId="1"/>
  </si>
  <si>
    <t>Technician：</t>
    <phoneticPr fontId="1"/>
  </si>
  <si>
    <t xml:space="preserve">Stamp     </t>
    <phoneticPr fontId="1"/>
  </si>
  <si>
    <t>Maximum allowable:</t>
    <phoneticPr fontId="1"/>
  </si>
  <si>
    <t>Date:</t>
    <phoneticPr fontId="1"/>
  </si>
  <si>
    <t>Blower Door Test Report</t>
    <phoneticPr fontId="1"/>
  </si>
  <si>
    <t>Device Name (if yes):</t>
    <phoneticPr fontId="1"/>
  </si>
  <si>
    <t>Zero Flow automatically set? (yes/no):</t>
    <phoneticPr fontId="1"/>
  </si>
  <si>
    <r>
      <t>Net Air Volume V</t>
    </r>
    <r>
      <rPr>
        <sz val="6"/>
        <rFont val="ＭＳ Ｐゴシック"/>
        <family val="3"/>
        <charset val="128"/>
        <scheme val="minor"/>
      </rPr>
      <t>t</t>
    </r>
    <phoneticPr fontId="1"/>
  </si>
  <si>
    <t>-</t>
    <phoneticPr fontId="1"/>
  </si>
  <si>
    <t>曇り</t>
    <rPh sb="0" eb="1">
      <t>クモ</t>
    </rPh>
    <phoneticPr fontId="1"/>
  </si>
  <si>
    <t>Depressurization</t>
  </si>
  <si>
    <t>Pressurization</t>
  </si>
  <si>
    <t>⊿Ｐ01</t>
    <phoneticPr fontId="1"/>
  </si>
  <si>
    <t>⊿Ｐ02</t>
  </si>
  <si>
    <t>ｎ（0.5≦ｎ≦1）</t>
    <phoneticPr fontId="1"/>
  </si>
  <si>
    <t>0.98 - 1.0</t>
    <phoneticPr fontId="1"/>
  </si>
  <si>
    <t>Reading</t>
    <phoneticPr fontId="1"/>
  </si>
  <si>
    <t>Zero Flow Pressure Difference</t>
    <phoneticPr fontId="1"/>
  </si>
  <si>
    <t>At the Beginning</t>
    <phoneticPr fontId="1"/>
  </si>
  <si>
    <t>At the End</t>
    <phoneticPr fontId="1"/>
  </si>
  <si>
    <t>Average</t>
    <phoneticPr fontId="1"/>
  </si>
  <si>
    <t>⊿P01+</t>
    <phoneticPr fontId="1"/>
  </si>
  <si>
    <t>⊿P01-</t>
    <phoneticPr fontId="1"/>
  </si>
  <si>
    <t>⊿P02+</t>
    <phoneticPr fontId="1"/>
  </si>
  <si>
    <t>⊿P02-</t>
    <phoneticPr fontId="1"/>
  </si>
  <si>
    <t>⊿P02</t>
    <phoneticPr fontId="1"/>
  </si>
  <si>
    <t>⊿P01</t>
    <phoneticPr fontId="1"/>
  </si>
  <si>
    <t>Zero Flow</t>
    <phoneticPr fontId="1"/>
  </si>
  <si>
    <t>(baseline)</t>
    <phoneticPr fontId="1"/>
  </si>
  <si>
    <t>BlowerDoor Test</t>
    <phoneticPr fontId="1"/>
  </si>
  <si>
    <t>Zero-Flow (Baseline) and Accuracy</t>
    <phoneticPr fontId="1"/>
  </si>
  <si>
    <t>1/h</t>
    <phoneticPr fontId="1"/>
  </si>
  <si>
    <t>r＾2 (決定係数）</t>
    <rPh sb="5" eb="7">
      <t>ケッテイ</t>
    </rPh>
    <rPh sb="7" eb="9">
      <t>ケイスウ</t>
    </rPh>
    <phoneticPr fontId="1"/>
  </si>
  <si>
    <t>ｎ（１≦ｎ≦２）</t>
    <phoneticPr fontId="1"/>
  </si>
  <si>
    <t>Air permeability</t>
    <phoneticPr fontId="1"/>
  </si>
  <si>
    <t>正圧平均⊿P01+</t>
    <rPh sb="0" eb="1">
      <t>セイ</t>
    </rPh>
    <rPh sb="1" eb="2">
      <t>アツ</t>
    </rPh>
    <rPh sb="2" eb="4">
      <t>ヘイキン</t>
    </rPh>
    <phoneticPr fontId="1"/>
  </si>
  <si>
    <t>負圧平均⊿P01-</t>
    <rPh sb="0" eb="1">
      <t>フ</t>
    </rPh>
    <rPh sb="1" eb="2">
      <t>アツ</t>
    </rPh>
    <rPh sb="2" eb="4">
      <t>ヘイキン</t>
    </rPh>
    <phoneticPr fontId="1"/>
  </si>
  <si>
    <r>
      <t>a(㎥/ｈ・Pa＾1/</t>
    </r>
    <r>
      <rPr>
        <b/>
        <sz val="9"/>
        <color theme="1"/>
        <rFont val="ＭＳ Ｐゴシック"/>
        <family val="3"/>
        <charset val="128"/>
        <scheme val="minor"/>
      </rPr>
      <t>ｎ</t>
    </r>
    <r>
      <rPr>
        <sz val="9"/>
        <color theme="1"/>
        <rFont val="ＭＳ Ｐゴシック"/>
        <family val="3"/>
        <charset val="128"/>
        <scheme val="minor"/>
      </rPr>
      <t>)</t>
    </r>
    <phoneticPr fontId="1"/>
  </si>
  <si>
    <t>-</t>
    <phoneticPr fontId="1"/>
  </si>
  <si>
    <t>(㎥/ｈ・Pa＾ｎ)</t>
    <phoneticPr fontId="1"/>
  </si>
  <si>
    <t>leakage coefficient (C-L)</t>
    <phoneticPr fontId="1"/>
  </si>
  <si>
    <t>Depressurization (減圧法)</t>
    <rPh sb="18" eb="21">
      <t>ゲンアツホウ</t>
    </rPh>
    <phoneticPr fontId="1"/>
  </si>
  <si>
    <t>Pressurization (加圧法)</t>
    <rPh sb="16" eb="19">
      <t>カアツホウ</t>
    </rPh>
    <phoneticPr fontId="1"/>
  </si>
  <si>
    <t>Date：</t>
    <phoneticPr fontId="1"/>
  </si>
  <si>
    <t>正圧平均⊿P02+</t>
    <rPh sb="0" eb="1">
      <t>セイ</t>
    </rPh>
    <rPh sb="1" eb="2">
      <t>アツ</t>
    </rPh>
    <rPh sb="2" eb="4">
      <t>ヘイキン</t>
    </rPh>
    <phoneticPr fontId="1"/>
  </si>
  <si>
    <t>負圧平均⊿P02-</t>
    <rPh sb="0" eb="1">
      <t>フ</t>
    </rPh>
    <rPh sb="1" eb="2">
      <t>アツ</t>
    </rPh>
    <rPh sb="2" eb="4">
      <t>ヘイキン</t>
    </rPh>
    <phoneticPr fontId="1"/>
  </si>
  <si>
    <r>
      <rPr>
        <sz val="6"/>
        <rFont val="ＭＳ Ｐゴシック"/>
        <family val="3"/>
        <charset val="128"/>
        <scheme val="minor"/>
      </rPr>
      <t>測定前平均圧力差</t>
    </r>
    <r>
      <rPr>
        <sz val="9"/>
        <rFont val="ＭＳ Ｐゴシック"/>
        <family val="3"/>
        <charset val="128"/>
        <scheme val="minor"/>
      </rPr>
      <t xml:space="preserve"> ⊿Ｐ01</t>
    </r>
    <rPh sb="0" eb="2">
      <t>ソクテイ</t>
    </rPh>
    <rPh sb="2" eb="3">
      <t>マエ</t>
    </rPh>
    <rPh sb="3" eb="5">
      <t>ヘイキン</t>
    </rPh>
    <rPh sb="5" eb="7">
      <t>アツリョク</t>
    </rPh>
    <rPh sb="7" eb="8">
      <t>サ</t>
    </rPh>
    <phoneticPr fontId="1"/>
  </si>
  <si>
    <r>
      <rPr>
        <sz val="6"/>
        <rFont val="ＭＳ Ｐゴシック"/>
        <family val="3"/>
        <charset val="128"/>
        <scheme val="minor"/>
      </rPr>
      <t>測定後平均圧力差</t>
    </r>
    <r>
      <rPr>
        <sz val="9"/>
        <rFont val="ＭＳ Ｐゴシック"/>
        <family val="3"/>
        <charset val="128"/>
        <scheme val="minor"/>
      </rPr>
      <t xml:space="preserve"> ⊿Ｐ02</t>
    </r>
    <rPh sb="0" eb="2">
      <t>ソクテイ</t>
    </rPh>
    <rPh sb="2" eb="3">
      <t>ゴ</t>
    </rPh>
    <rPh sb="3" eb="5">
      <t>ヘイキン</t>
    </rPh>
    <rPh sb="5" eb="7">
      <t>アツリョク</t>
    </rPh>
    <rPh sb="7" eb="8">
      <t>サ</t>
    </rPh>
    <phoneticPr fontId="1"/>
  </si>
  <si>
    <r>
      <t>At the Beginning（Ｐａ）　　　　　　　</t>
    </r>
    <r>
      <rPr>
        <sz val="6"/>
        <rFont val="ＭＳ Ｐゴシック"/>
        <family val="3"/>
        <charset val="128"/>
        <scheme val="minor"/>
      </rPr>
      <t>測定前内外圧力差</t>
    </r>
    <rPh sb="27" eb="29">
      <t>ソクテイ</t>
    </rPh>
    <rPh sb="29" eb="30">
      <t>マエ</t>
    </rPh>
    <rPh sb="30" eb="32">
      <t>ナイガイ</t>
    </rPh>
    <rPh sb="32" eb="34">
      <t>アツリョク</t>
    </rPh>
    <rPh sb="34" eb="35">
      <t>サ</t>
    </rPh>
    <phoneticPr fontId="1"/>
  </si>
  <si>
    <t>Object 
Name：</t>
    <phoneticPr fontId="1"/>
  </si>
  <si>
    <t>※ 絶対値が5Pa以内であることを確認</t>
    <rPh sb="9" eb="11">
      <t>イナイ</t>
    </rPh>
    <rPh sb="17" eb="19">
      <t>カクニン</t>
    </rPh>
    <phoneticPr fontId="1"/>
  </si>
  <si>
    <r>
      <t>Average of the positive Values of Zero Flow Pressure Difference</t>
    </r>
    <r>
      <rPr>
        <sz val="8"/>
        <color theme="1"/>
        <rFont val="ＭＳ Ｐゴシック"/>
        <family val="3"/>
        <charset val="128"/>
        <scheme val="minor"/>
      </rPr>
      <t xml:space="preserve">
プラス値およびマイナス値の平均</t>
    </r>
    <rPh sb="67" eb="68">
      <t>アタイ</t>
    </rPh>
    <rPh sb="75" eb="76">
      <t>チ</t>
    </rPh>
    <rPh sb="77" eb="79">
      <t>ヘイキン</t>
    </rPh>
    <phoneticPr fontId="1"/>
  </si>
  <si>
    <r>
      <t>Average of the Values of ZereFlow Pressure Difference</t>
    </r>
    <r>
      <rPr>
        <sz val="9"/>
        <color theme="1"/>
        <rFont val="ＭＳ Ｐゴシック"/>
        <family val="3"/>
        <charset val="128"/>
        <scheme val="minor"/>
      </rPr>
      <t xml:space="preserve">
全体の平均値</t>
    </r>
    <rPh sb="54" eb="56">
      <t>ゼンタイ</t>
    </rPh>
    <rPh sb="57" eb="60">
      <t>ヘイキンチ</t>
    </rPh>
    <phoneticPr fontId="1"/>
  </si>
  <si>
    <t>Date &amp; Sign:</t>
    <phoneticPr fontId="1"/>
  </si>
  <si>
    <t>Depressurisation (減圧法)</t>
    <rPh sb="18" eb="21">
      <t>ゲンアツホウ</t>
    </rPh>
    <phoneticPr fontId="1"/>
  </si>
  <si>
    <t>Pressurisation (加圧法)</t>
    <rPh sb="16" eb="19">
      <t>カアツホウ</t>
    </rPh>
    <phoneticPr fontId="1"/>
  </si>
  <si>
    <t>Averege (平均)</t>
    <rPh sb="9" eb="11">
      <t>ヘイキン</t>
    </rPh>
    <phoneticPr fontId="1"/>
  </si>
  <si>
    <t>Depressurization (減圧法)</t>
    <rPh sb="18" eb="20">
      <t>ゲンアツ</t>
    </rPh>
    <rPh sb="20" eb="21">
      <t>ホウ</t>
    </rPh>
    <phoneticPr fontId="1"/>
  </si>
  <si>
    <t>Pressurization (加圧法)</t>
    <rPh sb="16" eb="18">
      <t>カアツ</t>
    </rPh>
    <rPh sb="18" eb="19">
      <t>ホウ</t>
    </rPh>
    <phoneticPr fontId="1"/>
  </si>
  <si>
    <t>Characteristic value (JIS)</t>
    <phoneticPr fontId="1"/>
  </si>
  <si>
    <t>n (ISO)</t>
    <phoneticPr fontId="1"/>
  </si>
  <si>
    <t>エコモ株式会社　千葉 信昭</t>
    <rPh sb="3" eb="7">
      <t>カブシキガイシャ</t>
    </rPh>
    <rPh sb="8" eb="10">
      <t>チバ</t>
    </rPh>
    <rPh sb="11" eb="13">
      <t>ノブアキ</t>
    </rPh>
    <phoneticPr fontId="1"/>
  </si>
  <si>
    <t>ディックス㈱エアロパスカルVH2000S型</t>
    <phoneticPr fontId="1"/>
  </si>
  <si>
    <t>℃</t>
    <phoneticPr fontId="1"/>
  </si>
  <si>
    <r>
      <t>At the End ( Pa )　　　　　　　　</t>
    </r>
    <r>
      <rPr>
        <sz val="6"/>
        <rFont val="ＭＳ Ｐゴシック"/>
        <family val="3"/>
        <charset val="128"/>
        <scheme val="minor"/>
      </rPr>
      <t>測定後内外圧力差</t>
    </r>
    <rPh sb="25" eb="27">
      <t>ソクテイ</t>
    </rPh>
    <rPh sb="27" eb="28">
      <t>ゴ</t>
    </rPh>
    <rPh sb="28" eb="30">
      <t>ナイガイ</t>
    </rPh>
    <rPh sb="30" eb="32">
      <t>アツリョク</t>
    </rPh>
    <rPh sb="32" eb="33">
      <t>サ</t>
    </rPh>
    <phoneticPr fontId="1"/>
  </si>
  <si>
    <t>C-L計算式</t>
  </si>
  <si>
    <t>加圧法</t>
    <rPh sb="0" eb="2">
      <t>カアツ</t>
    </rPh>
    <rPh sb="2" eb="3">
      <t>ホウ</t>
    </rPh>
    <phoneticPr fontId="1"/>
  </si>
  <si>
    <t>減圧法</t>
    <rPh sb="0" eb="2">
      <t>ゲンアツ</t>
    </rPh>
    <rPh sb="2" eb="3">
      <t>ホウ</t>
    </rPh>
    <phoneticPr fontId="1"/>
  </si>
  <si>
    <t>Q9.8</t>
    <phoneticPr fontId="1"/>
  </si>
  <si>
    <t>αa</t>
    <phoneticPr fontId="1"/>
  </si>
  <si>
    <t>⊿P＝50</t>
    <phoneticPr fontId="1"/>
  </si>
  <si>
    <t>決定係数(減圧）</t>
    <rPh sb="0" eb="2">
      <t>ケッテイ</t>
    </rPh>
    <rPh sb="2" eb="4">
      <t>ケイスウ</t>
    </rPh>
    <rPh sb="5" eb="7">
      <t>ゲンアツ</t>
    </rPh>
    <phoneticPr fontId="1"/>
  </si>
  <si>
    <t>決定係数(加圧）</t>
    <rPh sb="0" eb="2">
      <t>ケッテイ</t>
    </rPh>
    <rPh sb="2" eb="4">
      <t>ケイスウ</t>
    </rPh>
    <rPh sb="5" eb="7">
      <t>カアツ</t>
    </rPh>
    <phoneticPr fontId="1"/>
  </si>
  <si>
    <t>n</t>
    <phoneticPr fontId="1"/>
  </si>
  <si>
    <t>a</t>
    <phoneticPr fontId="1"/>
  </si>
  <si>
    <t>係数ｂ</t>
    <rPh sb="0" eb="2">
      <t>ケイスウ</t>
    </rPh>
    <phoneticPr fontId="1"/>
  </si>
  <si>
    <t>n(ISO)</t>
    <phoneticPr fontId="1"/>
  </si>
  <si>
    <t>hPa</t>
    <phoneticPr fontId="1"/>
  </si>
  <si>
    <t>STD</t>
  </si>
  <si>
    <t xml:space="preserve">Flow coefficient (C-Env) </t>
    <phoneticPr fontId="1"/>
  </si>
  <si>
    <t>Y　=　Flow coefficient (C-Env)　 *　X＾ｎ（ISO)</t>
    <phoneticPr fontId="1"/>
  </si>
  <si>
    <t>Depressurization</t>
    <phoneticPr fontId="1"/>
  </si>
  <si>
    <t>通気量温度補正</t>
    <rPh sb="0" eb="2">
      <t>ツウキ</t>
    </rPh>
    <rPh sb="2" eb="3">
      <t>リョウ</t>
    </rPh>
    <rPh sb="3" eb="5">
      <t>オンド</t>
    </rPh>
    <rPh sb="5" eb="7">
      <t>ホセイ</t>
    </rPh>
    <phoneticPr fontId="1"/>
  </si>
  <si>
    <t>Pressurization</t>
    <phoneticPr fontId="1"/>
  </si>
  <si>
    <t>Pressurization</t>
    <phoneticPr fontId="1"/>
  </si>
  <si>
    <r>
      <t>r</t>
    </r>
    <r>
      <rPr>
        <vertAlign val="superscript"/>
        <sz val="8"/>
        <rFont val="BIZ UDPゴシック"/>
        <family val="3"/>
        <charset val="128"/>
      </rPr>
      <t>2</t>
    </r>
  </si>
  <si>
    <t>通気温度補正</t>
    <rPh sb="0" eb="2">
      <t>ツウキ</t>
    </rPh>
    <rPh sb="2" eb="4">
      <t>オンド</t>
    </rPh>
    <rPh sb="4" eb="6">
      <t>ホセイ</t>
    </rPh>
    <phoneticPr fontId="1"/>
  </si>
  <si>
    <t>-</t>
    <phoneticPr fontId="1"/>
  </si>
  <si>
    <t>no</t>
    <phoneticPr fontId="1"/>
  </si>
  <si>
    <t>ΔP（補正）</t>
    <rPh sb="3" eb="5">
      <t>ホセイ</t>
    </rPh>
    <phoneticPr fontId="1"/>
  </si>
  <si>
    <t>2024.8.27</t>
    <phoneticPr fontId="1"/>
  </si>
  <si>
    <t>1 m/s</t>
    <phoneticPr fontId="1"/>
  </si>
  <si>
    <t>＊補足２　（日本製の測定器の場合ゼロリセット前に４．⑥の項目を確認して記録してください。）</t>
    <rPh sb="1" eb="3">
      <t>ホソク</t>
    </rPh>
    <rPh sb="6" eb="9">
      <t>ニホンセイ</t>
    </rPh>
    <rPh sb="10" eb="12">
      <t>ソクテイ</t>
    </rPh>
    <rPh sb="12" eb="13">
      <t>キ</t>
    </rPh>
    <rPh sb="14" eb="16">
      <t>バアイ</t>
    </rPh>
    <rPh sb="22" eb="23">
      <t>マエ</t>
    </rPh>
    <rPh sb="28" eb="30">
      <t>コウモク</t>
    </rPh>
    <rPh sb="31" eb="33">
      <t>カクニン</t>
    </rPh>
    <rPh sb="35" eb="37">
      <t>キロク</t>
    </rPh>
    <phoneticPr fontId="1"/>
  </si>
  <si>
    <t>⑥ゼロフロー圧力差の記録（最重！）</t>
    <rPh sb="6" eb="9">
      <t>アツリョクサ</t>
    </rPh>
    <rPh sb="10" eb="12">
      <t>キロク</t>
    </rPh>
    <rPh sb="13" eb="15">
      <t>サイジュウ</t>
    </rPh>
    <phoneticPr fontId="1"/>
  </si>
  <si>
    <t>測定前に試験装置（空気移動装置）の整流筒などの開口部一時的に覆い、差圧計を接続し内外圧力差を測定します。</t>
    <rPh sb="25" eb="26">
      <t>ブ</t>
    </rPh>
    <rPh sb="26" eb="29">
      <t>イチジテキ</t>
    </rPh>
    <rPh sb="30" eb="31">
      <t>オオ</t>
    </rPh>
    <rPh sb="33" eb="36">
      <t>サアツケイ</t>
    </rPh>
    <rPh sb="37" eb="39">
      <t>セツゾク</t>
    </rPh>
    <rPh sb="40" eb="45">
      <t>ナイガイアツリョクサ</t>
    </rPh>
    <rPh sb="46" eb="48">
      <t>ソクテイ</t>
    </rPh>
    <phoneticPr fontId="1"/>
  </si>
  <si>
    <t>圧力差の測定は最低30秒間以上のゼロフロー圧力差の値を記録し（最小10個の値）、計算します。</t>
    <rPh sb="0" eb="3">
      <t>アツリョクサ</t>
    </rPh>
    <rPh sb="4" eb="6">
      <t>ソクテイ</t>
    </rPh>
    <rPh sb="7" eb="9">
      <t>サイテイ</t>
    </rPh>
    <rPh sb="11" eb="15">
      <t>ビョウカンイジョウ</t>
    </rPh>
    <rPh sb="21" eb="24">
      <t>アツリョクサ</t>
    </rPh>
    <rPh sb="25" eb="26">
      <t>アタイ</t>
    </rPh>
    <rPh sb="27" eb="29">
      <t>キロク</t>
    </rPh>
    <rPh sb="31" eb="33">
      <t>サイショウ</t>
    </rPh>
    <rPh sb="35" eb="36">
      <t>コ</t>
    </rPh>
    <rPh sb="37" eb="38">
      <t>アタイ</t>
    </rPh>
    <rPh sb="40" eb="42">
      <t>ケイサン</t>
    </rPh>
    <phoneticPr fontId="1"/>
  </si>
  <si>
    <t>＊ΔP01＋　ゼロフロー圧力差の正の値の平均値</t>
    <rPh sb="12" eb="15">
      <t>アツリョクサ</t>
    </rPh>
    <rPh sb="16" eb="17">
      <t>セイ</t>
    </rPh>
    <rPh sb="18" eb="19">
      <t>アタイ</t>
    </rPh>
    <rPh sb="20" eb="23">
      <t>ヘイキンチ</t>
    </rPh>
    <phoneticPr fontId="1"/>
  </si>
  <si>
    <t>＊ΔP01-　ゼるフロー圧力差の負の値の平均値</t>
    <rPh sb="12" eb="15">
      <t>アツリョクサ</t>
    </rPh>
    <rPh sb="16" eb="17">
      <t>フ</t>
    </rPh>
    <rPh sb="18" eb="19">
      <t>アタイ</t>
    </rPh>
    <rPh sb="20" eb="23">
      <t>ヘイキンチ</t>
    </rPh>
    <phoneticPr fontId="1"/>
  </si>
  <si>
    <t>＊ΔP01　すべての値の平均値</t>
    <rPh sb="10" eb="11">
      <t>アタイ</t>
    </rPh>
    <rPh sb="12" eb="15">
      <t>ヘイキンチ</t>
    </rPh>
    <phoneticPr fontId="1"/>
  </si>
  <si>
    <t>２：測定器の設置個所を図示した平面図及び測定時の写真を提出用資料として必ず記録する。</t>
    <rPh sb="2" eb="5">
      <t>ソクテイキ</t>
    </rPh>
    <rPh sb="6" eb="10">
      <t>セッチカショ</t>
    </rPh>
    <rPh sb="11" eb="13">
      <t>ズシ</t>
    </rPh>
    <rPh sb="15" eb="18">
      <t>ヘイメンズ</t>
    </rPh>
    <rPh sb="18" eb="19">
      <t>オヨ</t>
    </rPh>
    <rPh sb="20" eb="23">
      <t>ソクテイジ</t>
    </rPh>
    <rPh sb="24" eb="26">
      <t>シャシン</t>
    </rPh>
    <rPh sb="27" eb="30">
      <t>テイシュツヨウ</t>
    </rPh>
    <rPh sb="30" eb="32">
      <t>シリョウ</t>
    </rPh>
    <rPh sb="35" eb="36">
      <t>カナラ</t>
    </rPh>
    <rPh sb="37" eb="39">
      <t>キロク</t>
    </rPh>
    <phoneticPr fontId="1"/>
  </si>
  <si>
    <t>３：正当な理由があり、測定機器を上記場所に設置できない場合は状況写真と理由書を提出資料に添付すること。</t>
    <rPh sb="2" eb="4">
      <t>セイトウ</t>
    </rPh>
    <rPh sb="5" eb="7">
      <t>リユウ</t>
    </rPh>
    <rPh sb="11" eb="15">
      <t>ソクテイキキ</t>
    </rPh>
    <rPh sb="16" eb="20">
      <t>ジョウキバショ</t>
    </rPh>
    <rPh sb="21" eb="23">
      <t>セッチ</t>
    </rPh>
    <rPh sb="27" eb="29">
      <t>バアイ</t>
    </rPh>
    <rPh sb="30" eb="34">
      <t>ジョウキョウシャシン</t>
    </rPh>
    <rPh sb="35" eb="38">
      <t>リユウショ</t>
    </rPh>
    <rPh sb="39" eb="43">
      <t>テイシュツシリョウ</t>
    </rPh>
    <rPh sb="44" eb="46">
      <t>テンプ</t>
    </rPh>
    <phoneticPr fontId="1"/>
  </si>
  <si>
    <t>４：正当な理由と判断されない場合、再試験を行うこと。</t>
    <rPh sb="2" eb="4">
      <t>セイトウ</t>
    </rPh>
    <rPh sb="5" eb="7">
      <t>リユウ</t>
    </rPh>
    <rPh sb="8" eb="10">
      <t>ハンダン</t>
    </rPh>
    <rPh sb="14" eb="16">
      <t>バアイ</t>
    </rPh>
    <rPh sb="17" eb="20">
      <t>サイシケン</t>
    </rPh>
    <rPh sb="21" eb="22">
      <t>オコナ</t>
    </rPh>
    <phoneticPr fontId="1"/>
  </si>
  <si>
    <t>５：外部に微風速がある場合は、風の影響を避け、風下側の開口部に設置する。</t>
    <phoneticPr fontId="1"/>
  </si>
  <si>
    <t>６：試験装置の給排気口と開口部の接続は適切なふさぎ部材用い、隙間があればテープなどでシールし</t>
    <rPh sb="2" eb="4">
      <t>シケン</t>
    </rPh>
    <rPh sb="4" eb="6">
      <t>ソウチ</t>
    </rPh>
    <rPh sb="7" eb="10">
      <t>キュウハイキ</t>
    </rPh>
    <rPh sb="10" eb="11">
      <t>グチ</t>
    </rPh>
    <rPh sb="12" eb="15">
      <t>カイコウブ</t>
    </rPh>
    <rPh sb="16" eb="18">
      <t>セツゾク</t>
    </rPh>
    <rPh sb="19" eb="21">
      <t>テキセツ</t>
    </rPh>
    <rPh sb="25" eb="27">
      <t>ブザイ</t>
    </rPh>
    <rPh sb="27" eb="28">
      <t>モチ</t>
    </rPh>
    <rPh sb="30" eb="32">
      <t>スキマ</t>
    </rPh>
    <phoneticPr fontId="1"/>
  </si>
  <si>
    <t>１：室温の測定位置は、日射や暖房機の影響を受けない場所とし、減圧法の場合は測定室の中央部とする。</t>
    <rPh sb="2" eb="4">
      <t>シツオン</t>
    </rPh>
    <rPh sb="5" eb="7">
      <t>ソクテイ</t>
    </rPh>
    <rPh sb="7" eb="9">
      <t>イチ</t>
    </rPh>
    <rPh sb="11" eb="13">
      <t>ニッシャ</t>
    </rPh>
    <rPh sb="14" eb="16">
      <t>ダンボウ</t>
    </rPh>
    <rPh sb="16" eb="17">
      <t>キ</t>
    </rPh>
    <rPh sb="18" eb="20">
      <t>エイキョウ</t>
    </rPh>
    <rPh sb="21" eb="22">
      <t>ウ</t>
    </rPh>
    <rPh sb="25" eb="27">
      <t>バショ</t>
    </rPh>
    <rPh sb="30" eb="32">
      <t>ゲンアツ</t>
    </rPh>
    <rPh sb="32" eb="33">
      <t>ホウ</t>
    </rPh>
    <rPh sb="34" eb="36">
      <t>バアイ</t>
    </rPh>
    <rPh sb="37" eb="39">
      <t>ソクテイ</t>
    </rPh>
    <rPh sb="39" eb="40">
      <t>シツ</t>
    </rPh>
    <rPh sb="41" eb="43">
      <t>チュウオウ</t>
    </rPh>
    <rPh sb="43" eb="44">
      <t>ブ</t>
    </rPh>
    <phoneticPr fontId="1"/>
  </si>
  <si>
    <t>２：外気温の測定位置は、建物外皮の近傍で、日射の影響を受けない、風通しの良い場所とする。</t>
    <rPh sb="2" eb="5">
      <t>ガイキオン</t>
    </rPh>
    <rPh sb="6" eb="8">
      <t>ソクテイ</t>
    </rPh>
    <rPh sb="8" eb="10">
      <t>イチ</t>
    </rPh>
    <rPh sb="12" eb="14">
      <t>タテモノ</t>
    </rPh>
    <rPh sb="14" eb="16">
      <t>ガイヒ</t>
    </rPh>
    <rPh sb="17" eb="18">
      <t>キン</t>
    </rPh>
    <rPh sb="18" eb="19">
      <t>ソバ</t>
    </rPh>
    <rPh sb="21" eb="23">
      <t>ニッシャ</t>
    </rPh>
    <rPh sb="24" eb="26">
      <t>エイキョウ</t>
    </rPh>
    <rPh sb="27" eb="28">
      <t>ウ</t>
    </rPh>
    <rPh sb="32" eb="34">
      <t>カゼトオ</t>
    </rPh>
    <rPh sb="36" eb="37">
      <t>ヨ</t>
    </rPh>
    <rPh sb="38" eb="40">
      <t>バショ</t>
    </rPh>
    <phoneticPr fontId="1"/>
  </si>
  <si>
    <t>注１　試験方法「JIS　A2201：2203　送風機による住宅等の気密性能試験方法」から要点を抜粋し</t>
    <rPh sb="0" eb="1">
      <t>チュウ</t>
    </rPh>
    <rPh sb="3" eb="5">
      <t>シケン</t>
    </rPh>
    <rPh sb="5" eb="7">
      <t>ホウホウ</t>
    </rPh>
    <rPh sb="23" eb="26">
      <t>ソウフウキ</t>
    </rPh>
    <rPh sb="29" eb="31">
      <t>ジュウタク</t>
    </rPh>
    <rPh sb="31" eb="32">
      <t>トウ</t>
    </rPh>
    <rPh sb="33" eb="35">
      <t>キミツ</t>
    </rPh>
    <rPh sb="35" eb="37">
      <t>セイノウ</t>
    </rPh>
    <rPh sb="37" eb="39">
      <t>シケン</t>
    </rPh>
    <rPh sb="39" eb="41">
      <t>ホウホウ</t>
    </rPh>
    <rPh sb="44" eb="46">
      <t>ヨウテン</t>
    </rPh>
    <rPh sb="47" eb="49">
      <t>バッスイ</t>
    </rPh>
    <phoneticPr fontId="1"/>
  </si>
  <si>
    <t>注２　試験方法ISO9972:2015に基づき、追加項目</t>
    <rPh sb="0" eb="1">
      <t>チュウ</t>
    </rPh>
    <rPh sb="3" eb="7">
      <t>シケンホウホウ</t>
    </rPh>
    <rPh sb="20" eb="21">
      <t>モト</t>
    </rPh>
    <rPh sb="24" eb="26">
      <t>ツイカ</t>
    </rPh>
    <rPh sb="26" eb="28">
      <t>コウモク</t>
    </rPh>
    <phoneticPr fontId="1"/>
  </si>
  <si>
    <t>５点以上測定する。圧力差の最低測定範囲は、約１０Paまたはゼロフロー圧力差（Δｐ０１）の値の5倍のいずれか</t>
    <rPh sb="1" eb="2">
      <t>テン</t>
    </rPh>
    <rPh sb="2" eb="4">
      <t>イジョウ</t>
    </rPh>
    <rPh sb="4" eb="6">
      <t>ソクテイ</t>
    </rPh>
    <rPh sb="9" eb="12">
      <t>アツリョクサ</t>
    </rPh>
    <rPh sb="13" eb="15">
      <t>サイテイ</t>
    </rPh>
    <rPh sb="15" eb="17">
      <t>ソクテイ</t>
    </rPh>
    <rPh sb="17" eb="19">
      <t>ハンイ</t>
    </rPh>
    <rPh sb="21" eb="22">
      <t>ヤク</t>
    </rPh>
    <rPh sb="34" eb="37">
      <t>アツリョクサ</t>
    </rPh>
    <rPh sb="44" eb="45">
      <t>アタイ</t>
    </rPh>
    <rPh sb="47" eb="48">
      <t>バイ</t>
    </rPh>
    <phoneticPr fontId="1"/>
  </si>
  <si>
    <t>大きい方とする。</t>
    <rPh sb="0" eb="1">
      <t>オオ</t>
    </rPh>
    <rPh sb="3" eb="4">
      <t>ホウ</t>
    </rPh>
    <phoneticPr fontId="1"/>
  </si>
  <si>
    <t>*補足　パッシブハウス認定の場合は５０Pa時の数値が必須なため、50Pa時の数値を読み取れる範囲で測定すること。</t>
    <rPh sb="1" eb="3">
      <t>ホソク</t>
    </rPh>
    <rPh sb="11" eb="13">
      <t>ニンテイ</t>
    </rPh>
    <rPh sb="14" eb="16">
      <t>バアイ</t>
    </rPh>
    <rPh sb="21" eb="22">
      <t>ジ</t>
    </rPh>
    <rPh sb="23" eb="25">
      <t>スウチ</t>
    </rPh>
    <rPh sb="26" eb="28">
      <t>ヒッス</t>
    </rPh>
    <rPh sb="36" eb="37">
      <t>ジ</t>
    </rPh>
    <rPh sb="38" eb="40">
      <t>スウチ</t>
    </rPh>
    <rPh sb="41" eb="42">
      <t>ヨ</t>
    </rPh>
    <rPh sb="43" eb="44">
      <t>ト</t>
    </rPh>
    <rPh sb="46" eb="48">
      <t>ハンイ</t>
    </rPh>
    <rPh sb="49" eb="51">
      <t>ソクテイ</t>
    </rPh>
    <phoneticPr fontId="1"/>
  </si>
  <si>
    <t>圧力差測定器（差圧計）は測定器の説明書に従い、正しい測定が出来るよう十分に注意すること。</t>
    <rPh sb="0" eb="3">
      <t>アツリョクサ</t>
    </rPh>
    <rPh sb="3" eb="5">
      <t>ソクテイ</t>
    </rPh>
    <rPh sb="5" eb="6">
      <t>キ</t>
    </rPh>
    <rPh sb="7" eb="10">
      <t>サアツケイ</t>
    </rPh>
    <rPh sb="12" eb="15">
      <t>ソクテイキ</t>
    </rPh>
    <rPh sb="16" eb="19">
      <t>セツメイショ</t>
    </rPh>
    <rPh sb="20" eb="21">
      <t>シタガ</t>
    </rPh>
    <rPh sb="23" eb="24">
      <t>タダ</t>
    </rPh>
    <rPh sb="26" eb="28">
      <t>ソクテイ</t>
    </rPh>
    <rPh sb="29" eb="31">
      <t>デキ</t>
    </rPh>
    <rPh sb="34" eb="36">
      <t>ジュウブン</t>
    </rPh>
    <rPh sb="37" eb="39">
      <t>チュウイ</t>
    </rPh>
    <phoneticPr fontId="1"/>
  </si>
  <si>
    <t>④の写真は日付の分かるものが望ましい</t>
    <rPh sb="2" eb="4">
      <t>シャシン</t>
    </rPh>
    <rPh sb="5" eb="7">
      <t>ヒヅケ</t>
    </rPh>
    <rPh sb="8" eb="9">
      <t>ワ</t>
    </rPh>
    <rPh sb="14" eb="15">
      <t>ノゾ</t>
    </rPh>
    <phoneticPr fontId="1"/>
  </si>
  <si>
    <t>風速計にて風速を記録する。（外風の影響によって4.➅のΔP値が５paより高い場合は試験は無効となります。）</t>
    <rPh sb="0" eb="3">
      <t>フウソクケイ</t>
    </rPh>
    <rPh sb="5" eb="7">
      <t>フウソク</t>
    </rPh>
    <rPh sb="8" eb="10">
      <t>キロク</t>
    </rPh>
    <rPh sb="14" eb="16">
      <t>ガイフウ</t>
    </rPh>
    <rPh sb="17" eb="19">
      <t>エイキョウ</t>
    </rPh>
    <rPh sb="29" eb="30">
      <t>アタイ</t>
    </rPh>
    <rPh sb="36" eb="37">
      <t>タカ</t>
    </rPh>
    <rPh sb="38" eb="40">
      <t>バアイ</t>
    </rPh>
    <rPh sb="41" eb="43">
      <t>シケン</t>
    </rPh>
    <rPh sb="44" eb="46">
      <t>ムコウ</t>
    </rPh>
    <phoneticPr fontId="1"/>
  </si>
  <si>
    <t>ゼルフロー内外圧力差の測定方法</t>
    <rPh sb="5" eb="10">
      <t>ナイガイアツリョクサ</t>
    </rPh>
    <rPh sb="11" eb="13">
      <t>ソクテイ</t>
    </rPh>
    <rPh sb="13" eb="15">
      <t>ホウホウ</t>
    </rPh>
    <phoneticPr fontId="1"/>
  </si>
  <si>
    <t>使用機器　testo 512-1</t>
    <rPh sb="0" eb="4">
      <t>シヨウキキ</t>
    </rPh>
    <phoneticPr fontId="1"/>
  </si>
  <si>
    <t>1：①　手持ちのスマートフォンに説明書の手順に従ってアプリをダウンロードする。</t>
    <rPh sb="4" eb="6">
      <t>テモ</t>
    </rPh>
    <rPh sb="16" eb="19">
      <t>セツメイショ</t>
    </rPh>
    <rPh sb="20" eb="22">
      <t>テジュン</t>
    </rPh>
    <rPh sb="23" eb="24">
      <t>シタガ</t>
    </rPh>
    <phoneticPr fontId="1"/>
  </si>
  <si>
    <t>1：②　スマートフォンと512-1をBluetoothにて接続する。</t>
    <rPh sb="29" eb="31">
      <t>セツゾク</t>
    </rPh>
    <phoneticPr fontId="1"/>
  </si>
  <si>
    <t>4：①　整流筒を塞ぎ、スマートフォンにて512-1を操作</t>
    <rPh sb="4" eb="6">
      <t>セイリュウ</t>
    </rPh>
    <rPh sb="6" eb="7">
      <t>ツツ</t>
    </rPh>
    <rPh sb="8" eb="9">
      <t>フサ</t>
    </rPh>
    <rPh sb="26" eb="28">
      <t>ソウサ</t>
    </rPh>
    <phoneticPr fontId="1"/>
  </si>
  <si>
    <t>4：②　測定時間を1min、測定間隔１secにセットする</t>
    <rPh sb="4" eb="8">
      <t>ソクテイジカン</t>
    </rPh>
    <rPh sb="14" eb="16">
      <t>ソクテイ</t>
    </rPh>
    <rPh sb="16" eb="18">
      <t>カンカク</t>
    </rPh>
    <phoneticPr fontId="1"/>
  </si>
  <si>
    <t>注意：必要なデーターは30秒以上最小10点</t>
    <rPh sb="0" eb="2">
      <t>チュウイ</t>
    </rPh>
    <rPh sb="3" eb="5">
      <t>ヒツヨウ</t>
    </rPh>
    <rPh sb="13" eb="16">
      <t>ビョウイジョウ</t>
    </rPh>
    <rPh sb="16" eb="18">
      <t>サイショウ</t>
    </rPh>
    <rPh sb="20" eb="21">
      <t>テン</t>
    </rPh>
    <phoneticPr fontId="1"/>
  </si>
  <si>
    <t>5：　スタートボタンを押す</t>
    <rPh sb="11" eb="12">
      <t>オ</t>
    </rPh>
    <phoneticPr fontId="1"/>
  </si>
  <si>
    <t>6：　測定終了後、保存ボタンを押しCVSかPDFにてデーターを保存</t>
    <rPh sb="3" eb="8">
      <t>ソクテイシュウリョウゴ</t>
    </rPh>
    <rPh sb="9" eb="11">
      <t>ホゾン</t>
    </rPh>
    <rPh sb="15" eb="16">
      <t>オ</t>
    </rPh>
    <rPh sb="31" eb="33">
      <t>ホゾン</t>
    </rPh>
    <phoneticPr fontId="1"/>
  </si>
  <si>
    <t>7：　正圧、負圧の平均がそれぞれ±5pa以内であることを確認する。</t>
    <rPh sb="3" eb="4">
      <t>セイ</t>
    </rPh>
    <rPh sb="4" eb="5">
      <t>アツ</t>
    </rPh>
    <rPh sb="6" eb="8">
      <t>フアツ</t>
    </rPh>
    <rPh sb="9" eb="11">
      <t>ヘイキン</t>
    </rPh>
    <rPh sb="20" eb="22">
      <t>イナイ</t>
    </rPh>
    <rPh sb="28" eb="30">
      <t>カクニン</t>
    </rPh>
    <phoneticPr fontId="1"/>
  </si>
  <si>
    <t>注：　±5pa以上の場合は測定不可</t>
    <rPh sb="0" eb="1">
      <t>チュウ</t>
    </rPh>
    <rPh sb="7" eb="9">
      <t>イジョウ</t>
    </rPh>
    <rPh sb="10" eb="12">
      <t>バアイ</t>
    </rPh>
    <rPh sb="13" eb="17">
      <t>ソクテイフカ</t>
    </rPh>
    <phoneticPr fontId="1"/>
  </si>
  <si>
    <t>8：　取り出した値をtest  reportに入力する。</t>
    <rPh sb="3" eb="4">
      <t>ト</t>
    </rPh>
    <rPh sb="5" eb="6">
      <t>ダ</t>
    </rPh>
    <rPh sb="8" eb="9">
      <t>アタイ</t>
    </rPh>
    <rPh sb="23" eb="25">
      <t>ニュウリョク</t>
    </rPh>
    <phoneticPr fontId="1"/>
  </si>
  <si>
    <t>2：　付属のチューブを外した状態で512－1本体のゼロ調整（＜ボタン長押し）</t>
    <rPh sb="3" eb="5">
      <t>フゾク</t>
    </rPh>
    <rPh sb="11" eb="12">
      <t>ハズ</t>
    </rPh>
    <rPh sb="14" eb="16">
      <t>ジョウタイ</t>
    </rPh>
    <rPh sb="22" eb="24">
      <t>ホンタイ</t>
    </rPh>
    <rPh sb="27" eb="29">
      <t>チョウセイ</t>
    </rPh>
    <rPh sb="34" eb="36">
      <t>ナガオ</t>
    </rPh>
    <phoneticPr fontId="1"/>
  </si>
  <si>
    <t>3：　付属のチューブを接続し、適切な場所から外部にホースを出す。</t>
    <rPh sb="3" eb="5">
      <t>フゾク</t>
    </rPh>
    <rPh sb="11" eb="13">
      <t>セツゾク</t>
    </rPh>
    <rPh sb="15" eb="17">
      <t>テキセツ</t>
    </rPh>
    <rPh sb="18" eb="20">
      <t>バショ</t>
    </rPh>
    <rPh sb="22" eb="24">
      <t>ガイブ</t>
    </rPh>
    <rPh sb="29" eb="30">
      <t>ダ</t>
    </rPh>
    <phoneticPr fontId="1"/>
  </si>
  <si>
    <t>9：　以上の作業を気密測定の前後に必ず行う。</t>
    <rPh sb="3" eb="5">
      <t>イジョウ</t>
    </rPh>
    <rPh sb="6" eb="8">
      <t>サギョウ</t>
    </rPh>
    <rPh sb="9" eb="13">
      <t>キミツソクテイ</t>
    </rPh>
    <rPh sb="14" eb="16">
      <t>ゼンゴ</t>
    </rPh>
    <rPh sb="17" eb="18">
      <t>カナラ</t>
    </rPh>
    <rPh sb="19" eb="20">
      <t>オコナ</t>
    </rPh>
    <phoneticPr fontId="1"/>
  </si>
  <si>
    <t>①測定前後のゼロ流量時の室内外圧力差  ②測定前後の室内外温度　③測定装置の設置場所を図示した図面④測定状況の写真</t>
    <rPh sb="1" eb="3">
      <t>ソクテイ</t>
    </rPh>
    <rPh sb="3" eb="5">
      <t>ゼンゴ</t>
    </rPh>
    <rPh sb="8" eb="10">
      <t>リュウリョウ</t>
    </rPh>
    <rPh sb="10" eb="11">
      <t>ジ</t>
    </rPh>
    <rPh sb="12" eb="14">
      <t>シツナイ</t>
    </rPh>
    <rPh sb="14" eb="15">
      <t>ガイ</t>
    </rPh>
    <rPh sb="15" eb="18">
      <t>アツリョクサ</t>
    </rPh>
    <rPh sb="21" eb="23">
      <t>ソクテイ</t>
    </rPh>
    <rPh sb="23" eb="25">
      <t>ゼンゴ</t>
    </rPh>
    <rPh sb="26" eb="28">
      <t>シツナイ</t>
    </rPh>
    <rPh sb="28" eb="29">
      <t>ガイ</t>
    </rPh>
    <rPh sb="29" eb="31">
      <t>オンド</t>
    </rPh>
    <rPh sb="33" eb="35">
      <t>ソクテイ</t>
    </rPh>
    <rPh sb="35" eb="37">
      <t>ソウチ</t>
    </rPh>
    <rPh sb="38" eb="40">
      <t>セッチ</t>
    </rPh>
    <rPh sb="40" eb="42">
      <t>バショ</t>
    </rPh>
    <rPh sb="43" eb="45">
      <t>ズシ</t>
    </rPh>
    <rPh sb="47" eb="49">
      <t>ズメン</t>
    </rPh>
    <rPh sb="50" eb="54">
      <t>ソクテイジョウキョウ</t>
    </rPh>
    <rPh sb="55" eb="57">
      <t>シャシン</t>
    </rPh>
    <phoneticPr fontId="1"/>
  </si>
  <si>
    <t>測定時の建物条件（ただし中間試験は除く）</t>
    <rPh sb="0" eb="2">
      <t>ソクテイ</t>
    </rPh>
    <rPh sb="2" eb="3">
      <t>ジ</t>
    </rPh>
    <rPh sb="4" eb="6">
      <t>タテモノ</t>
    </rPh>
    <rPh sb="6" eb="8">
      <t>ジョウケン</t>
    </rPh>
    <rPh sb="12" eb="14">
      <t>チュウカン</t>
    </rPh>
    <rPh sb="14" eb="16">
      <t>シケン</t>
    </rPh>
    <rPh sb="17" eb="18">
      <t>ノゾ</t>
    </rPh>
    <phoneticPr fontId="1"/>
  </si>
  <si>
    <t>１：試験装置の設置は建物の気密性に影響しないような建物外皮の開口部に設置し、できるだけ小さな</t>
    <rPh sb="2" eb="4">
      <t>シケン</t>
    </rPh>
    <rPh sb="4" eb="6">
      <t>ソウチ</t>
    </rPh>
    <rPh sb="7" eb="9">
      <t>セッチ</t>
    </rPh>
    <rPh sb="10" eb="12">
      <t>タテモノ</t>
    </rPh>
    <rPh sb="13" eb="16">
      <t>キミツセイ</t>
    </rPh>
    <rPh sb="17" eb="19">
      <t>エイキョウ</t>
    </rPh>
    <rPh sb="25" eb="27">
      <t>タテモノ</t>
    </rPh>
    <rPh sb="27" eb="29">
      <t>ガイヒ</t>
    </rPh>
    <rPh sb="30" eb="33">
      <t>カイコウブ</t>
    </rPh>
    <rPh sb="34" eb="36">
      <t>セッチ</t>
    </rPh>
    <rPh sb="43" eb="44">
      <t>チイ</t>
    </rPh>
    <phoneticPr fontId="1"/>
  </si>
  <si>
    <t>窓などを選択する。原則として人が出入りすること目的とした開口部は機器設置位置として使用しないこと。（重要！）</t>
    <rPh sb="0" eb="1">
      <t>マド</t>
    </rPh>
    <rPh sb="4" eb="6">
      <t>センタク</t>
    </rPh>
    <rPh sb="9" eb="11">
      <t>ゲンソク</t>
    </rPh>
    <rPh sb="14" eb="15">
      <t>ヒト</t>
    </rPh>
    <rPh sb="16" eb="18">
      <t>デイ</t>
    </rPh>
    <rPh sb="23" eb="25">
      <t>モクテキ</t>
    </rPh>
    <rPh sb="28" eb="31">
      <t>カイコウブ</t>
    </rPh>
    <rPh sb="32" eb="34">
      <t>キキ</t>
    </rPh>
    <rPh sb="34" eb="36">
      <t>セッチ</t>
    </rPh>
    <rPh sb="36" eb="38">
      <t>イチ</t>
    </rPh>
    <rPh sb="41" eb="43">
      <t>シヨウ</t>
    </rPh>
    <rPh sb="50" eb="52">
      <t>ジュウヨウ</t>
    </rPh>
    <phoneticPr fontId="1"/>
  </si>
  <si>
    <t>気密を確保する。（立会人は漏気がないように設置されているか必ず確認すること。）</t>
    <rPh sb="0" eb="2">
      <t>キミツ</t>
    </rPh>
    <rPh sb="3" eb="5">
      <t>カクホ</t>
    </rPh>
    <rPh sb="9" eb="11">
      <t>タチアイ</t>
    </rPh>
    <rPh sb="11" eb="12">
      <t>ニン</t>
    </rPh>
    <rPh sb="13" eb="15">
      <t>ロウキ</t>
    </rPh>
    <rPh sb="21" eb="23">
      <t>セッチ</t>
    </rPh>
    <rPh sb="29" eb="30">
      <t>カナラ</t>
    </rPh>
    <rPh sb="31" eb="33">
      <t>カクニン</t>
    </rPh>
    <phoneticPr fontId="1"/>
  </si>
  <si>
    <t>＊補足２　日本製の測定器の場合、測定器のゼロリセット前に➅の値を記録してください。</t>
    <rPh sb="1" eb="3">
      <t>ホソク</t>
    </rPh>
    <rPh sb="5" eb="8">
      <t>ニホンセイ</t>
    </rPh>
    <rPh sb="9" eb="11">
      <t>ソクテイ</t>
    </rPh>
    <rPh sb="11" eb="12">
      <t>キ</t>
    </rPh>
    <rPh sb="13" eb="15">
      <t>バアイ</t>
    </rPh>
    <rPh sb="16" eb="19">
      <t>ソクテイキ</t>
    </rPh>
    <rPh sb="26" eb="27">
      <t>マエ</t>
    </rPh>
    <rPh sb="30" eb="31">
      <t>アタイ</t>
    </rPh>
    <rPh sb="32" eb="34">
      <t>キロク</t>
    </rPh>
    <phoneticPr fontId="1"/>
  </si>
  <si>
    <t>＊補足３　測定終了後、再度測定器を測定前と同じ状態にして圧力差を確認してください。</t>
    <rPh sb="1" eb="3">
      <t>ホソク</t>
    </rPh>
    <rPh sb="5" eb="7">
      <t>ソクテイ</t>
    </rPh>
    <rPh sb="7" eb="10">
      <t>シュウリョウゴ</t>
    </rPh>
    <rPh sb="11" eb="13">
      <t>サイド</t>
    </rPh>
    <rPh sb="13" eb="15">
      <t>ソクテイ</t>
    </rPh>
    <rPh sb="15" eb="16">
      <t>キ</t>
    </rPh>
    <rPh sb="17" eb="19">
      <t>ソクテイ</t>
    </rPh>
    <rPh sb="19" eb="20">
      <t>マエ</t>
    </rPh>
    <rPh sb="21" eb="22">
      <t>オナ</t>
    </rPh>
    <rPh sb="23" eb="25">
      <t>ジョウタイ</t>
    </rPh>
    <rPh sb="28" eb="31">
      <t>アツリョクサ</t>
    </rPh>
    <rPh sb="32" eb="34">
      <t>カクニン</t>
    </rPh>
    <phoneticPr fontId="1"/>
  </si>
  <si>
    <t>＊補足４　ゼロフローの値は提出資料として必須となるため、測定機にその値を出力する機能がない場合は</t>
    <rPh sb="1" eb="3">
      <t>ホソク</t>
    </rPh>
    <rPh sb="11" eb="12">
      <t>アタイ</t>
    </rPh>
    <rPh sb="13" eb="17">
      <t>テイシュツシリョウ</t>
    </rPh>
    <rPh sb="20" eb="22">
      <t>ヒッス</t>
    </rPh>
    <rPh sb="28" eb="31">
      <t>ソクテイキ</t>
    </rPh>
    <rPh sb="34" eb="35">
      <t>アタイ</t>
    </rPh>
    <rPh sb="36" eb="38">
      <t>シュツリョク</t>
    </rPh>
    <rPh sb="40" eb="42">
      <t>キノウ</t>
    </rPh>
    <rPh sb="45" eb="47">
      <t>バアイ</t>
    </rPh>
    <phoneticPr fontId="1"/>
  </si>
  <si>
    <t>＊補足１　今後必ず記入が必要な項目です。測定前後の数値を正しく記録してください。</t>
    <rPh sb="1" eb="3">
      <t>ホソク</t>
    </rPh>
    <rPh sb="5" eb="7">
      <t>コンゴ</t>
    </rPh>
    <rPh sb="7" eb="8">
      <t>カナラ</t>
    </rPh>
    <rPh sb="9" eb="11">
      <t>キニュウ</t>
    </rPh>
    <rPh sb="12" eb="14">
      <t>ヒツヨウ</t>
    </rPh>
    <rPh sb="15" eb="17">
      <t>コウモク</t>
    </rPh>
    <rPh sb="20" eb="22">
      <t>ソクテイ</t>
    </rPh>
    <rPh sb="22" eb="24">
      <t>ゼンゴ</t>
    </rPh>
    <rPh sb="25" eb="27">
      <t>スウチ</t>
    </rPh>
    <rPh sb="28" eb="29">
      <t>タダ</t>
    </rPh>
    <rPh sb="31" eb="33">
      <t>キロク</t>
    </rPh>
    <phoneticPr fontId="1"/>
  </si>
  <si>
    <t>　　　　　　提出資料としての条件を満たせる差圧計を用いて測定してください。</t>
    <rPh sb="6" eb="10">
      <t>テイシュツシリョウ</t>
    </rPh>
    <rPh sb="14" eb="16">
      <t>ジョウケン</t>
    </rPh>
    <rPh sb="17" eb="18">
      <t>ミ</t>
    </rPh>
    <rPh sb="21" eb="24">
      <t>サアツケイ</t>
    </rPh>
    <rPh sb="25" eb="26">
      <t>モチ</t>
    </rPh>
    <rPh sb="28" eb="30">
      <t>ソクテイ</t>
    </rPh>
    <phoneticPr fontId="1"/>
  </si>
  <si>
    <t>一般社団法人パッシブハウス・ジャパン作成</t>
    <rPh sb="0" eb="6">
      <t>イッパンシャダンホウジン</t>
    </rPh>
    <rPh sb="18" eb="20">
      <t>サクセイ</t>
    </rPh>
    <phoneticPr fontId="1"/>
  </si>
  <si>
    <t>（01.09.2024改定）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</si>
</sst>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_ "/>
    <numFmt numFmtId="178" formatCode="0.000_ "/>
    <numFmt numFmtId="179" formatCode="0.0_ ;[Red]\-0.0\ "/>
    <numFmt numFmtId="180" formatCode="0.00_);[Red]\(0.00\)"/>
    <numFmt numFmtId="181" formatCode="0.000_);[Red]\(0.000\)"/>
    <numFmt numFmtId="182" formatCode="0.0_);[Red]\(0.0\)"/>
  </numFmts>
  <fonts count="4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4"/>
      <name val="Arial"/>
      <family val="2"/>
    </font>
    <font>
      <b/>
      <sz val="9"/>
      <name val="ＭＳ Ｐゴシック"/>
      <family val="3"/>
      <charset val="128"/>
      <scheme val="minor"/>
    </font>
    <font>
      <sz val="9"/>
      <name val="ＭＳ Ｐゴシック"/>
      <family val="3"/>
      <charset val="128"/>
      <scheme val="minor"/>
    </font>
    <font>
      <b/>
      <sz val="11"/>
      <name val="ＭＳ Ｐゴシック"/>
      <family val="3"/>
      <charset val="128"/>
      <scheme val="minor"/>
    </font>
    <font>
      <sz val="10"/>
      <name val="ＭＳ Ｐゴシック"/>
      <family val="2"/>
      <charset val="128"/>
      <scheme val="minor"/>
    </font>
    <font>
      <sz val="11"/>
      <name val="ＭＳ Ｐゴシック"/>
      <family val="2"/>
      <charset val="128"/>
      <scheme val="minor"/>
    </font>
    <font>
      <sz val="6"/>
      <name val="ＭＳ Ｐゴシック"/>
      <family val="3"/>
      <charset val="128"/>
      <scheme val="minor"/>
    </font>
    <font>
      <sz val="9"/>
      <name val="ＭＳ Ｐゴシック"/>
      <family val="2"/>
      <charset val="128"/>
      <scheme val="minor"/>
    </font>
    <font>
      <b/>
      <sz val="9"/>
      <color rgb="FFFF0000"/>
      <name val="ＭＳ Ｐゴシック"/>
      <family val="3"/>
      <charset val="128"/>
      <scheme val="minor"/>
    </font>
    <font>
      <sz val="9"/>
      <color rgb="FFFF0000"/>
      <name val="ＭＳ Ｐゴシック"/>
      <family val="3"/>
      <charset val="128"/>
      <scheme val="minor"/>
    </font>
    <font>
      <sz val="9"/>
      <color rgb="FFFF0000"/>
      <name val="ＭＳ Ｐゴシック"/>
      <family val="2"/>
      <charset val="128"/>
      <scheme val="minor"/>
    </font>
    <font>
      <sz val="11"/>
      <color theme="1"/>
      <name val="ＭＳ Ｐゴシック"/>
      <family val="3"/>
      <charset val="128"/>
      <scheme val="minor"/>
    </font>
    <font>
      <b/>
      <sz val="9"/>
      <color theme="1"/>
      <name val="ＭＳ Ｐゴシック"/>
      <family val="3"/>
      <charset val="128"/>
      <scheme val="minor"/>
    </font>
    <font>
      <sz val="11"/>
      <color rgb="FFFF0000"/>
      <name val="ＭＳ Ｐゴシック"/>
      <family val="2"/>
      <charset val="128"/>
      <scheme val="minor"/>
    </font>
    <font>
      <sz val="11"/>
      <name val="ＭＳ Ｐゴシック"/>
      <family val="3"/>
      <charset val="128"/>
      <scheme val="minor"/>
    </font>
    <font>
      <b/>
      <sz val="14"/>
      <color theme="1"/>
      <name val="ＭＳ Ｐゴシック"/>
      <family val="3"/>
      <charset val="128"/>
      <scheme val="minor"/>
    </font>
    <font>
      <sz val="8"/>
      <color rgb="FFFF0000"/>
      <name val="ＭＳ Ｐゴシック"/>
      <family val="3"/>
      <charset val="128"/>
      <scheme val="minor"/>
    </font>
    <font>
      <sz val="8"/>
      <color theme="1"/>
      <name val="ＭＳ Ｐゴシック"/>
      <family val="2"/>
      <charset val="128"/>
      <scheme val="minor"/>
    </font>
    <font>
      <sz val="8"/>
      <name val="ＭＳ Ｐゴシック"/>
      <family val="3"/>
      <charset val="128"/>
      <scheme val="minor"/>
    </font>
    <font>
      <sz val="10"/>
      <name val="Helv"/>
    </font>
    <font>
      <b/>
      <sz val="10"/>
      <color rgb="FF0000FF"/>
      <name val="Arial"/>
      <family val="3"/>
    </font>
    <font>
      <b/>
      <sz val="10"/>
      <color indexed="12"/>
      <name val="Arial"/>
      <family val="2"/>
    </font>
    <font>
      <b/>
      <sz val="9"/>
      <color rgb="FF0000FF"/>
      <name val="ＭＳ Ｐゴシック"/>
      <family val="3"/>
      <charset val="128"/>
      <scheme val="minor"/>
    </font>
    <font>
      <b/>
      <sz val="11"/>
      <color rgb="FF0000FF"/>
      <name val="ＭＳ Ｐゴシック"/>
      <family val="3"/>
      <charset val="128"/>
      <scheme val="minor"/>
    </font>
    <font>
      <b/>
      <sz val="8"/>
      <color rgb="FF0000FF"/>
      <name val="ＭＳ Ｐゴシック"/>
      <family val="3"/>
      <charset val="128"/>
      <scheme val="minor"/>
    </font>
    <font>
      <sz val="8"/>
      <name val="ＭＳ Ｐゴシック"/>
      <family val="2"/>
      <charset val="128"/>
      <scheme val="minor"/>
    </font>
    <font>
      <sz val="8"/>
      <name val="BIZ UDPゴシック"/>
      <family val="3"/>
      <charset val="128"/>
    </font>
    <font>
      <vertAlign val="superscript"/>
      <sz val="8"/>
      <name val="BIZ UDPゴシック"/>
      <family val="3"/>
      <charset val="128"/>
    </font>
    <font>
      <sz val="9"/>
      <name val="BIZ UDPゴシック"/>
      <family val="3"/>
      <charset val="128"/>
    </font>
    <font>
      <b/>
      <sz val="8"/>
      <color theme="1"/>
      <name val="ＭＳ Ｐゴシック"/>
      <family val="3"/>
      <charset val="128"/>
      <scheme val="minor"/>
    </font>
    <font>
      <sz val="8"/>
      <color rgb="FF0000FF"/>
      <name val="ＭＳ Ｐゴシック"/>
      <family val="3"/>
      <charset val="128"/>
      <scheme val="minor"/>
    </font>
    <font>
      <b/>
      <sz val="8"/>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12"/>
      </left>
      <right/>
      <top style="hair">
        <color indexed="12"/>
      </top>
      <bottom style="hair">
        <color indexed="12"/>
      </bottom>
      <diagonal/>
    </border>
    <border>
      <left/>
      <right/>
      <top style="hair">
        <color indexed="12"/>
      </top>
      <bottom style="hair">
        <color indexed="12"/>
      </bottom>
      <diagonal/>
    </border>
    <border>
      <left/>
      <right style="hair">
        <color indexed="12"/>
      </right>
      <top style="hair">
        <color indexed="12"/>
      </top>
      <bottom style="hair">
        <color indexed="12"/>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30" fillId="0" borderId="0"/>
  </cellStyleXfs>
  <cellXfs count="251">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49" fontId="7" fillId="0" borderId="0" xfId="0" applyNumberFormat="1" applyFont="1" applyAlignment="1">
      <alignment horizontal="center" vertical="center"/>
    </xf>
    <xf numFmtId="49" fontId="8" fillId="0" borderId="0" xfId="0" applyNumberFormat="1" applyFont="1" applyAlignment="1">
      <alignment horizontal="center" vertical="center"/>
    </xf>
    <xf numFmtId="49" fontId="9" fillId="0" borderId="0" xfId="0" applyNumberFormat="1" applyFont="1" applyAlignment="1">
      <alignment horizontal="center" vertical="center"/>
    </xf>
    <xf numFmtId="0" fontId="9" fillId="0" borderId="0" xfId="0" applyFont="1">
      <alignment vertical="center"/>
    </xf>
    <xf numFmtId="0" fontId="10" fillId="0" borderId="0" xfId="0" applyFont="1">
      <alignment vertical="center"/>
    </xf>
    <xf numFmtId="0" fontId="8" fillId="0" borderId="0" xfId="0" applyFont="1">
      <alignment vertical="center"/>
    </xf>
    <xf numFmtId="0" fontId="12" fillId="0" borderId="1" xfId="0" applyFont="1" applyBorder="1" applyAlignment="1">
      <alignment horizontal="left" vertical="center"/>
    </xf>
    <xf numFmtId="0" fontId="12" fillId="0" borderId="0" xfId="0" applyFont="1" applyAlignment="1">
      <alignment horizontal="center" vertical="center"/>
    </xf>
    <xf numFmtId="49" fontId="15" fillId="0" borderId="0" xfId="0" applyNumberFormat="1" applyFont="1" applyAlignment="1">
      <alignment horizontal="center" vertical="center"/>
    </xf>
    <xf numFmtId="0" fontId="13" fillId="0" borderId="0" xfId="0" applyFont="1">
      <alignment vertical="center"/>
    </xf>
    <xf numFmtId="0" fontId="13" fillId="0" borderId="1" xfId="0" applyFont="1" applyBorder="1" applyAlignment="1">
      <alignment horizontal="center" vertical="center"/>
    </xf>
    <xf numFmtId="49" fontId="16" fillId="0" borderId="0" xfId="0" applyNumberFormat="1" applyFont="1" applyAlignment="1">
      <alignment horizontal="center" vertical="center"/>
    </xf>
    <xf numFmtId="49" fontId="14" fillId="0" borderId="0" xfId="0" applyNumberFormat="1" applyFont="1" applyAlignment="1">
      <alignment horizontal="center" vertical="center"/>
    </xf>
    <xf numFmtId="0" fontId="12" fillId="0" borderId="0" xfId="0" applyFont="1">
      <alignment vertical="center"/>
    </xf>
    <xf numFmtId="0" fontId="13" fillId="0" borderId="1" xfId="0" applyFont="1" applyBorder="1">
      <alignment vertical="center"/>
    </xf>
    <xf numFmtId="0" fontId="16" fillId="0" borderId="0" xfId="0" applyFont="1">
      <alignment vertical="center"/>
    </xf>
    <xf numFmtId="0" fontId="13" fillId="0" borderId="16" xfId="0" applyFont="1" applyBorder="1">
      <alignment vertical="center"/>
    </xf>
    <xf numFmtId="0" fontId="16" fillId="0" borderId="17" xfId="0" applyFont="1" applyBorder="1">
      <alignment vertical="center"/>
    </xf>
    <xf numFmtId="0" fontId="13" fillId="0" borderId="20" xfId="0" applyFont="1" applyBorder="1" applyAlignment="1">
      <alignment horizontal="left" vertical="center"/>
    </xf>
    <xf numFmtId="49" fontId="18" fillId="0" borderId="0" xfId="0" applyNumberFormat="1" applyFont="1" applyAlignment="1">
      <alignment horizontal="center" vertical="center"/>
    </xf>
    <xf numFmtId="0" fontId="18" fillId="0" borderId="1" xfId="0" applyFont="1" applyBorder="1" applyAlignment="1">
      <alignment horizontal="center" vertical="center"/>
    </xf>
    <xf numFmtId="0" fontId="14" fillId="0" borderId="0" xfId="0" applyFont="1">
      <alignment vertical="center"/>
    </xf>
    <xf numFmtId="0" fontId="12"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lignment vertical="center"/>
    </xf>
    <xf numFmtId="0" fontId="20" fillId="0" borderId="6" xfId="0" applyFont="1" applyBorder="1" applyAlignment="1">
      <alignment horizontal="center" vertical="center"/>
    </xf>
    <xf numFmtId="0" fontId="13" fillId="0" borderId="9" xfId="0" applyFont="1" applyBorder="1" applyAlignment="1">
      <alignment horizontal="left" vertical="center"/>
    </xf>
    <xf numFmtId="0" fontId="16" fillId="0" borderId="11" xfId="0" applyFont="1" applyBorder="1" applyAlignment="1">
      <alignment horizontal="left" vertical="center"/>
    </xf>
    <xf numFmtId="0" fontId="16" fillId="0" borderId="20" xfId="0" applyFont="1" applyBorder="1">
      <alignment vertical="center"/>
    </xf>
    <xf numFmtId="0" fontId="0" fillId="0" borderId="1" xfId="0" applyBorder="1">
      <alignment vertical="center"/>
    </xf>
    <xf numFmtId="0" fontId="8" fillId="0" borderId="2" xfId="0" applyFont="1" applyBorder="1">
      <alignment vertical="center"/>
    </xf>
    <xf numFmtId="0" fontId="8" fillId="0" borderId="1" xfId="0" applyFont="1" applyBorder="1">
      <alignment vertical="center"/>
    </xf>
    <xf numFmtId="0" fontId="8" fillId="0" borderId="4" xfId="0" applyFont="1" applyBorder="1">
      <alignment vertical="center"/>
    </xf>
    <xf numFmtId="0" fontId="8" fillId="0" borderId="2" xfId="0" applyFont="1" applyBorder="1" applyAlignment="1">
      <alignment vertical="center" shrinkToFit="1"/>
    </xf>
    <xf numFmtId="0" fontId="8" fillId="0" borderId="0" xfId="0" applyFont="1" applyAlignment="1">
      <alignment vertical="center" shrinkToFit="1"/>
    </xf>
    <xf numFmtId="0" fontId="8" fillId="0" borderId="4" xfId="0" applyFont="1" applyBorder="1" applyAlignment="1">
      <alignment vertical="center" shrinkToFit="1"/>
    </xf>
    <xf numFmtId="0" fontId="0" fillId="0" borderId="0" xfId="0" applyAlignment="1">
      <alignment horizontal="center" vertical="center"/>
    </xf>
    <xf numFmtId="0" fontId="13" fillId="0" borderId="25" xfId="0" applyFont="1" applyBorder="1">
      <alignment vertical="center"/>
    </xf>
    <xf numFmtId="0" fontId="18" fillId="0" borderId="26" xfId="0" applyFont="1" applyBorder="1" applyAlignment="1">
      <alignment horizontal="center" vertical="center"/>
    </xf>
    <xf numFmtId="0" fontId="13" fillId="0" borderId="1" xfId="0" applyFont="1" applyBorder="1" applyAlignment="1">
      <alignment horizontal="center" vertical="center" shrinkToFit="1"/>
    </xf>
    <xf numFmtId="0" fontId="13" fillId="0" borderId="1" xfId="0" applyFont="1" applyBorder="1" applyAlignment="1">
      <alignment horizontal="right" vertical="center"/>
    </xf>
    <xf numFmtId="0" fontId="8" fillId="0" borderId="0" xfId="0" applyFont="1" applyAlignment="1">
      <alignment horizontal="center" vertical="center"/>
    </xf>
    <xf numFmtId="179" fontId="0" fillId="0" borderId="0" xfId="0" applyNumberFormat="1">
      <alignment vertical="center"/>
    </xf>
    <xf numFmtId="0" fontId="24" fillId="0" borderId="0" xfId="0" applyFont="1">
      <alignment vertical="center"/>
    </xf>
    <xf numFmtId="0" fontId="12" fillId="2" borderId="1" xfId="0" applyFont="1" applyFill="1" applyBorder="1" applyAlignment="1">
      <alignment horizontal="center" vertical="center"/>
    </xf>
    <xf numFmtId="0" fontId="6" fillId="0" borderId="1" xfId="0" applyFont="1" applyBorder="1">
      <alignment vertical="center"/>
    </xf>
    <xf numFmtId="0" fontId="3" fillId="0" borderId="1" xfId="0" applyFont="1" applyBorder="1">
      <alignment vertical="center"/>
    </xf>
    <xf numFmtId="0" fontId="13" fillId="0" borderId="1" xfId="0" applyFont="1" applyBorder="1" applyAlignment="1">
      <alignment horizontal="left" vertical="center" shrinkToFit="1"/>
    </xf>
    <xf numFmtId="0" fontId="13" fillId="0" borderId="1" xfId="0" applyFont="1" applyBorder="1" applyAlignment="1">
      <alignment horizontal="left" vertical="center"/>
    </xf>
    <xf numFmtId="0" fontId="3" fillId="0" borderId="1" xfId="0" applyFont="1" applyBorder="1" applyAlignment="1">
      <alignment horizontal="left" vertical="center" shrinkToFit="1"/>
    </xf>
    <xf numFmtId="0" fontId="5" fillId="0" borderId="1" xfId="0" applyFont="1" applyBorder="1">
      <alignment vertical="center"/>
    </xf>
    <xf numFmtId="176" fontId="21" fillId="0" borderId="1" xfId="0" applyNumberFormat="1" applyFont="1" applyBorder="1" applyAlignment="1">
      <alignment horizontal="center" vertical="center"/>
    </xf>
    <xf numFmtId="0" fontId="13" fillId="0" borderId="25" xfId="0" applyFont="1" applyBorder="1" applyAlignment="1">
      <alignment horizontal="center" vertical="center"/>
    </xf>
    <xf numFmtId="178" fontId="21" fillId="0" borderId="26" xfId="0" applyNumberFormat="1" applyFont="1" applyBorder="1" applyAlignment="1">
      <alignment horizontal="center" vertical="center"/>
    </xf>
    <xf numFmtId="180" fontId="21" fillId="0" borderId="1" xfId="0" applyNumberFormat="1" applyFont="1" applyBorder="1">
      <alignment vertical="center"/>
    </xf>
    <xf numFmtId="180" fontId="20" fillId="0" borderId="26" xfId="0" applyNumberFormat="1" applyFont="1" applyBorder="1">
      <alignment vertical="center"/>
    </xf>
    <xf numFmtId="180" fontId="28" fillId="0" borderId="0" xfId="0" applyNumberFormat="1" applyFont="1">
      <alignment vertical="center"/>
    </xf>
    <xf numFmtId="180" fontId="4" fillId="0" borderId="0" xfId="0" applyNumberFormat="1" applyFont="1">
      <alignment vertical="center"/>
    </xf>
    <xf numFmtId="180" fontId="4" fillId="0" borderId="0" xfId="0" applyNumberFormat="1" applyFont="1" applyAlignment="1">
      <alignment horizontal="center" vertical="center"/>
    </xf>
    <xf numFmtId="181" fontId="6" fillId="0" borderId="1" xfId="0" applyNumberFormat="1" applyFont="1" applyBorder="1" applyAlignment="1">
      <alignment horizontal="right" vertical="center"/>
    </xf>
    <xf numFmtId="180" fontId="4" fillId="0" borderId="1" xfId="0" applyNumberFormat="1" applyFont="1" applyBorder="1" applyAlignment="1">
      <alignment horizontal="center" vertical="center"/>
    </xf>
    <xf numFmtId="0" fontId="31" fillId="0" borderId="27" xfId="1" applyFont="1" applyBorder="1" applyAlignment="1" applyProtection="1">
      <alignment horizontal="left" vertical="center"/>
      <protection locked="0"/>
    </xf>
    <xf numFmtId="0" fontId="32" fillId="0" borderId="28" xfId="1" applyFont="1" applyBorder="1" applyAlignment="1" applyProtection="1">
      <alignment horizontal="left" vertical="center"/>
      <protection locked="0"/>
    </xf>
    <xf numFmtId="0" fontId="32" fillId="0" borderId="29" xfId="1" applyFont="1" applyBorder="1" applyAlignment="1" applyProtection="1">
      <alignment horizontal="left" vertical="center"/>
      <protection locked="0"/>
    </xf>
    <xf numFmtId="0" fontId="33" fillId="3" borderId="5" xfId="0" applyFont="1" applyFill="1" applyBorder="1" applyAlignment="1">
      <alignment horizontal="center" vertical="center"/>
    </xf>
    <xf numFmtId="0" fontId="33" fillId="3" borderId="1" xfId="0" applyFont="1" applyFill="1" applyBorder="1" applyAlignment="1">
      <alignment horizontal="center" vertical="center"/>
    </xf>
    <xf numFmtId="177" fontId="13" fillId="4" borderId="1" xfId="0" applyNumberFormat="1" applyFont="1" applyFill="1" applyBorder="1" applyAlignment="1">
      <alignment horizontal="center" vertical="center"/>
    </xf>
    <xf numFmtId="180" fontId="29" fillId="4" borderId="0" xfId="0" applyNumberFormat="1" applyFont="1" applyFill="1">
      <alignment vertical="center"/>
    </xf>
    <xf numFmtId="180" fontId="13" fillId="4" borderId="1" xfId="0" applyNumberFormat="1" applyFont="1" applyFill="1" applyBorder="1" applyAlignment="1">
      <alignment horizontal="right" vertical="center"/>
    </xf>
    <xf numFmtId="180" fontId="29" fillId="4" borderId="1" xfId="0" applyNumberFormat="1" applyFont="1" applyFill="1" applyBorder="1" applyAlignment="1">
      <alignment horizontal="right" vertical="center"/>
    </xf>
    <xf numFmtId="181" fontId="6" fillId="4" borderId="1" xfId="0" applyNumberFormat="1" applyFont="1" applyFill="1" applyBorder="1" applyAlignment="1">
      <alignment horizontal="right" vertical="center"/>
    </xf>
    <xf numFmtId="180" fontId="13" fillId="4" borderId="1" xfId="0" applyNumberFormat="1" applyFont="1" applyFill="1" applyBorder="1" applyAlignment="1">
      <alignment horizontal="center" vertical="center"/>
    </xf>
    <xf numFmtId="180" fontId="13" fillId="4" borderId="26" xfId="0" applyNumberFormat="1" applyFont="1" applyFill="1" applyBorder="1" applyAlignment="1">
      <alignment horizontal="center" vertical="center"/>
    </xf>
    <xf numFmtId="180" fontId="29" fillId="4" borderId="1" xfId="0" applyNumberFormat="1" applyFont="1" applyFill="1" applyBorder="1" applyAlignment="1">
      <alignment horizontal="center" vertical="center"/>
    </xf>
    <xf numFmtId="0" fontId="0" fillId="3" borderId="15" xfId="0" applyFill="1" applyBorder="1" applyAlignment="1">
      <alignment horizontal="left" vertical="center"/>
    </xf>
    <xf numFmtId="0" fontId="0" fillId="3" borderId="15" xfId="0" applyFill="1" applyBorder="1" applyAlignment="1">
      <alignment horizontal="center" vertical="center"/>
    </xf>
    <xf numFmtId="176" fontId="8" fillId="4" borderId="1" xfId="0" applyNumberFormat="1" applyFont="1" applyFill="1" applyBorder="1">
      <alignment vertical="center"/>
    </xf>
    <xf numFmtId="176" fontId="8" fillId="4" borderId="1" xfId="0" applyNumberFormat="1" applyFont="1" applyFill="1" applyBorder="1" applyAlignment="1">
      <alignment horizontal="center" vertical="center"/>
    </xf>
    <xf numFmtId="176" fontId="0" fillId="4" borderId="0" xfId="0" applyNumberFormat="1" applyFill="1">
      <alignment vertical="center"/>
    </xf>
    <xf numFmtId="0" fontId="13" fillId="0" borderId="0" xfId="0" applyFont="1" applyAlignment="1">
      <alignment horizontal="left" vertical="center"/>
    </xf>
    <xf numFmtId="177" fontId="33" fillId="3" borderId="5" xfId="0" applyNumberFormat="1" applyFont="1" applyFill="1" applyBorder="1" applyAlignment="1">
      <alignment horizontal="center" vertical="center"/>
    </xf>
    <xf numFmtId="0" fontId="0" fillId="0" borderId="1" xfId="0" applyBorder="1" applyAlignment="1">
      <alignment vertical="center" shrinkToFit="1"/>
    </xf>
    <xf numFmtId="0" fontId="37" fillId="4" borderId="0" xfId="0" applyFont="1" applyFill="1">
      <alignment vertical="center"/>
    </xf>
    <xf numFmtId="0" fontId="37" fillId="4" borderId="13" xfId="0" applyFont="1" applyFill="1" applyBorder="1">
      <alignment vertical="center"/>
    </xf>
    <xf numFmtId="0" fontId="37" fillId="4" borderId="0" xfId="0" applyFont="1" applyFill="1" applyAlignment="1">
      <alignment horizontal="center" vertical="center"/>
    </xf>
    <xf numFmtId="0" fontId="36" fillId="4" borderId="15" xfId="0" applyFont="1" applyFill="1" applyBorder="1">
      <alignment vertical="center"/>
    </xf>
    <xf numFmtId="0" fontId="37" fillId="4" borderId="15" xfId="0" applyFont="1" applyFill="1" applyBorder="1">
      <alignment vertical="center"/>
    </xf>
    <xf numFmtId="0" fontId="37" fillId="4" borderId="11" xfId="0" applyFont="1" applyFill="1" applyBorder="1">
      <alignment vertical="center"/>
    </xf>
    <xf numFmtId="0" fontId="18" fillId="0" borderId="8" xfId="0" applyFont="1" applyBorder="1" applyAlignment="1">
      <alignment horizontal="center" vertical="center"/>
    </xf>
    <xf numFmtId="0" fontId="18" fillId="0" borderId="14" xfId="0" applyFont="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39" fillId="0" borderId="12" xfId="0" applyFont="1" applyBorder="1">
      <alignment vertical="center"/>
    </xf>
    <xf numFmtId="0" fontId="18" fillId="0" borderId="10" xfId="0" applyFont="1" applyBorder="1">
      <alignment vertical="center"/>
    </xf>
    <xf numFmtId="0" fontId="18" fillId="0" borderId="0" xfId="0" applyFont="1">
      <alignment vertical="center"/>
    </xf>
    <xf numFmtId="0" fontId="29" fillId="0" borderId="1" xfId="0" applyFont="1" applyBorder="1" applyAlignment="1">
      <alignment horizontal="center" vertical="center"/>
    </xf>
    <xf numFmtId="177" fontId="4" fillId="4" borderId="1" xfId="0" applyNumberFormat="1" applyFont="1" applyFill="1" applyBorder="1">
      <alignment vertical="center"/>
    </xf>
    <xf numFmtId="0" fontId="16" fillId="0" borderId="1" xfId="0" applyFont="1" applyBorder="1">
      <alignment vertical="center"/>
    </xf>
    <xf numFmtId="181" fontId="29" fillId="4" borderId="1" xfId="0" applyNumberFormat="1" applyFont="1" applyFill="1" applyBorder="1" applyAlignment="1">
      <alignment horizontal="center" vertical="center"/>
    </xf>
    <xf numFmtId="0" fontId="13" fillId="0" borderId="18" xfId="0" applyFont="1" applyBorder="1">
      <alignment vertical="center"/>
    </xf>
    <xf numFmtId="0" fontId="16" fillId="0" borderId="21" xfId="0" applyFont="1" applyBorder="1">
      <alignment vertical="center"/>
    </xf>
    <xf numFmtId="0" fontId="13" fillId="0" borderId="30" xfId="0" applyFont="1" applyBorder="1" applyAlignment="1">
      <alignment horizontal="center" vertical="center"/>
    </xf>
    <xf numFmtId="0" fontId="13" fillId="0" borderId="5" xfId="0" applyFont="1" applyBorder="1" applyAlignment="1">
      <alignment horizontal="center" vertical="center"/>
    </xf>
    <xf numFmtId="0" fontId="18" fillId="0" borderId="5" xfId="0" applyFont="1" applyBorder="1" applyAlignment="1">
      <alignment horizontal="center" vertical="center"/>
    </xf>
    <xf numFmtId="0" fontId="18" fillId="0" borderId="31" xfId="0" applyFont="1" applyBorder="1" applyAlignment="1">
      <alignment horizontal="center" vertical="center"/>
    </xf>
    <xf numFmtId="0" fontId="16" fillId="0" borderId="32" xfId="0" applyFont="1" applyBorder="1">
      <alignment vertical="center"/>
    </xf>
    <xf numFmtId="0" fontId="16" fillId="0" borderId="33" xfId="0" applyFont="1" applyBorder="1">
      <alignment vertical="center"/>
    </xf>
    <xf numFmtId="0" fontId="16" fillId="0" borderId="34" xfId="0" applyFont="1" applyBorder="1">
      <alignment vertical="center"/>
    </xf>
    <xf numFmtId="0" fontId="16" fillId="0" borderId="15" xfId="0" applyFont="1" applyBorder="1">
      <alignment vertical="center"/>
    </xf>
    <xf numFmtId="0" fontId="16" fillId="0" borderId="14" xfId="0" applyFont="1" applyBorder="1">
      <alignment vertical="center"/>
    </xf>
    <xf numFmtId="0" fontId="16" fillId="3" borderId="0" xfId="0" applyFont="1" applyFill="1">
      <alignment vertical="center"/>
    </xf>
    <xf numFmtId="0" fontId="16" fillId="3" borderId="15" xfId="0" applyFont="1" applyFill="1" applyBorder="1">
      <alignment vertical="center"/>
    </xf>
    <xf numFmtId="180" fontId="20" fillId="0" borderId="1" xfId="0" applyNumberFormat="1" applyFont="1" applyBorder="1" applyAlignment="1">
      <alignment horizontal="right" vertical="center"/>
    </xf>
    <xf numFmtId="180" fontId="19" fillId="0" borderId="1" xfId="0" applyNumberFormat="1" applyFont="1" applyBorder="1" applyAlignment="1">
      <alignment horizontal="right" vertical="center"/>
    </xf>
    <xf numFmtId="180" fontId="27" fillId="0" borderId="1" xfId="0" applyNumberFormat="1" applyFont="1" applyBorder="1" applyAlignment="1">
      <alignment horizontal="right" vertical="center"/>
    </xf>
    <xf numFmtId="180" fontId="13" fillId="0" borderId="1" xfId="0" applyNumberFormat="1" applyFont="1" applyBorder="1" applyAlignment="1">
      <alignment horizontal="right" vertical="center"/>
    </xf>
    <xf numFmtId="182" fontId="13" fillId="4" borderId="1" xfId="0" applyNumberFormat="1" applyFont="1" applyFill="1" applyBorder="1" applyAlignment="1">
      <alignment horizontal="center" vertical="center"/>
    </xf>
    <xf numFmtId="182" fontId="13" fillId="0" borderId="1" xfId="0" applyNumberFormat="1" applyFont="1" applyBorder="1" applyAlignment="1">
      <alignment horizontal="center" vertical="center"/>
    </xf>
    <xf numFmtId="182" fontId="0" fillId="0" borderId="1" xfId="0" applyNumberFormat="1" applyBorder="1">
      <alignment vertical="center"/>
    </xf>
    <xf numFmtId="182" fontId="0" fillId="0" borderId="0" xfId="0" applyNumberFormat="1" applyAlignment="1">
      <alignment horizontal="center" vertical="center"/>
    </xf>
    <xf numFmtId="182" fontId="16" fillId="0" borderId="1" xfId="0" applyNumberFormat="1" applyFont="1" applyBorder="1">
      <alignment vertical="center"/>
    </xf>
    <xf numFmtId="182" fontId="35" fillId="3" borderId="1" xfId="0" applyNumberFormat="1" applyFont="1" applyFill="1" applyBorder="1">
      <alignment vertical="center"/>
    </xf>
    <xf numFmtId="182" fontId="35" fillId="4" borderId="1" xfId="0" applyNumberFormat="1" applyFont="1" applyFill="1" applyBorder="1">
      <alignment vertical="center"/>
    </xf>
    <xf numFmtId="182" fontId="3" fillId="0" borderId="1" xfId="0" applyNumberFormat="1" applyFont="1" applyBorder="1" applyAlignment="1">
      <alignment horizontal="center" vertical="center"/>
    </xf>
    <xf numFmtId="182" fontId="0" fillId="0" borderId="0" xfId="0" applyNumberFormat="1">
      <alignment vertical="center"/>
    </xf>
    <xf numFmtId="0" fontId="29" fillId="0" borderId="1" xfId="0" applyFont="1" applyBorder="1" applyAlignment="1">
      <alignment vertical="center" shrinkToFit="1"/>
    </xf>
    <xf numFmtId="177" fontId="20" fillId="0" borderId="1" xfId="0" applyNumberFormat="1" applyFont="1" applyBorder="1" applyAlignment="1">
      <alignment horizontal="right" vertical="center"/>
    </xf>
    <xf numFmtId="49" fontId="40" fillId="0" borderId="0" xfId="0" applyNumberFormat="1" applyFont="1" applyAlignment="1">
      <alignment horizontal="center" vertical="center"/>
    </xf>
    <xf numFmtId="0" fontId="27" fillId="0" borderId="0" xfId="0" applyFont="1" applyAlignment="1">
      <alignment horizontal="left" vertical="center"/>
    </xf>
    <xf numFmtId="0" fontId="41" fillId="0" borderId="0" xfId="0" applyFont="1">
      <alignment vertical="center"/>
    </xf>
    <xf numFmtId="0" fontId="29" fillId="0" borderId="0" xfId="0" applyFont="1" applyAlignment="1">
      <alignment horizontal="left" vertical="center"/>
    </xf>
    <xf numFmtId="0" fontId="29" fillId="0" borderId="0" xfId="0" applyFont="1" applyAlignment="1">
      <alignment horizontal="left" vertical="center"/>
    </xf>
    <xf numFmtId="0" fontId="4" fillId="0" borderId="0" xfId="0" applyFont="1" applyAlignment="1">
      <alignment horizontal="left" vertical="center"/>
    </xf>
    <xf numFmtId="0" fontId="12" fillId="2" borderId="5"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2" borderId="6" xfId="0" applyFill="1" applyBorder="1" applyAlignment="1">
      <alignment horizontal="center" vertical="center"/>
    </xf>
    <xf numFmtId="0" fontId="23"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13" fillId="0" borderId="1" xfId="0" applyFont="1" applyBorder="1" applyAlignment="1">
      <alignment horizontal="center" vertical="center"/>
    </xf>
    <xf numFmtId="0" fontId="25" fillId="0" borderId="1" xfId="0" applyFont="1" applyBorder="1" applyAlignment="1">
      <alignment horizontal="center" vertical="center"/>
    </xf>
    <xf numFmtId="0" fontId="13" fillId="0" borderId="5" xfId="0" applyFont="1" applyBorder="1" applyAlignment="1">
      <alignment horizontal="left" vertical="center"/>
    </xf>
    <xf numFmtId="0" fontId="13" fillId="0" borderId="7" xfId="0" applyFont="1" applyBorder="1" applyAlignment="1">
      <alignment horizontal="left" vertical="center"/>
    </xf>
    <xf numFmtId="0" fontId="35" fillId="3" borderId="5" xfId="0" applyFont="1" applyFill="1" applyBorder="1" applyAlignment="1">
      <alignment horizontal="left" vertical="center"/>
    </xf>
    <xf numFmtId="0" fontId="35" fillId="3" borderId="6" xfId="0" applyFont="1" applyFill="1" applyBorder="1" applyAlignment="1">
      <alignment horizontal="left" vertical="center"/>
    </xf>
    <xf numFmtId="0" fontId="35" fillId="3" borderId="7" xfId="0" applyFont="1" applyFill="1" applyBorder="1" applyAlignment="1">
      <alignment horizontal="left" vertical="center"/>
    </xf>
    <xf numFmtId="0" fontId="20" fillId="0" borderId="5" xfId="0" applyFont="1" applyBorder="1" applyAlignment="1">
      <alignment horizontal="center" vertical="center"/>
    </xf>
    <xf numFmtId="0" fontId="0" fillId="0" borderId="6" xfId="0" applyBorder="1">
      <alignment vertical="center"/>
    </xf>
    <xf numFmtId="0" fontId="0" fillId="0" borderId="7" xfId="0" applyBorder="1">
      <alignment vertical="center"/>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12" fillId="0" borderId="0" xfId="0" applyFont="1" applyAlignment="1">
      <alignment horizontal="left" vertical="center"/>
    </xf>
    <xf numFmtId="177" fontId="13" fillId="4" borderId="5" xfId="0" applyNumberFormat="1" applyFont="1" applyFill="1" applyBorder="1" applyAlignment="1">
      <alignment horizontal="right" vertical="center"/>
    </xf>
    <xf numFmtId="177" fontId="25" fillId="4" borderId="7" xfId="0" applyNumberFormat="1" applyFont="1" applyFill="1" applyBorder="1" applyAlignment="1">
      <alignment horizontal="right" vertical="center"/>
    </xf>
    <xf numFmtId="0" fontId="13" fillId="2" borderId="1" xfId="0" applyFont="1" applyFill="1" applyBorder="1" applyAlignment="1">
      <alignment horizontal="center" vertical="center"/>
    </xf>
    <xf numFmtId="0" fontId="0" fillId="0" borderId="1" xfId="0" applyBorder="1" applyAlignment="1">
      <alignment horizontal="center" vertical="center"/>
    </xf>
    <xf numFmtId="0" fontId="13" fillId="0" borderId="6" xfId="0" applyFont="1" applyBorder="1" applyAlignment="1">
      <alignment horizontal="left" vertical="center"/>
    </xf>
    <xf numFmtId="0" fontId="13" fillId="0" borderId="23" xfId="0" applyFont="1" applyBorder="1" applyAlignment="1">
      <alignment horizontal="left" vertical="center"/>
    </xf>
    <xf numFmtId="0" fontId="13" fillId="0" borderId="1" xfId="0" applyFont="1" applyBorder="1" applyAlignment="1">
      <alignment horizontal="left" vertical="center"/>
    </xf>
    <xf numFmtId="0" fontId="33" fillId="3" borderId="18" xfId="0" applyFont="1" applyFill="1" applyBorder="1" applyAlignment="1">
      <alignment horizontal="right" vertical="center" indent="1"/>
    </xf>
    <xf numFmtId="0" fontId="33" fillId="3" borderId="19" xfId="0" applyFont="1" applyFill="1" applyBorder="1" applyAlignment="1">
      <alignment horizontal="right" vertical="center" indent="1"/>
    </xf>
    <xf numFmtId="0" fontId="16" fillId="0" borderId="22" xfId="0" applyFont="1" applyBorder="1" applyAlignment="1">
      <alignment horizontal="center" vertical="center"/>
    </xf>
    <xf numFmtId="0" fontId="16" fillId="0" borderId="25" xfId="0" applyFont="1" applyBorder="1" applyAlignment="1">
      <alignment horizontal="center" vertical="center"/>
    </xf>
    <xf numFmtId="0" fontId="16" fillId="0" borderId="23" xfId="0" applyFont="1" applyBorder="1" applyAlignment="1">
      <alignment horizontal="center" vertical="center"/>
    </xf>
    <xf numFmtId="0" fontId="16" fillId="0" borderId="1" xfId="0" applyFont="1" applyBorder="1" applyAlignment="1">
      <alignment horizontal="center" vertical="center"/>
    </xf>
    <xf numFmtId="0" fontId="18" fillId="0" borderId="23" xfId="0" applyFont="1" applyBorder="1" applyAlignment="1">
      <alignment horizontal="left" vertical="center"/>
    </xf>
    <xf numFmtId="0" fontId="13" fillId="0" borderId="1" xfId="0" applyFont="1" applyBorder="1" applyAlignment="1">
      <alignment horizontal="left" vertical="center" shrinkToFit="1"/>
    </xf>
    <xf numFmtId="0" fontId="0" fillId="0" borderId="1" xfId="0" applyBorder="1" applyAlignment="1">
      <alignment horizontal="left" vertical="center" shrinkToFit="1"/>
    </xf>
    <xf numFmtId="0" fontId="3" fillId="0" borderId="1" xfId="0" applyFont="1" applyBorder="1" applyAlignment="1">
      <alignment horizontal="left" vertical="center" shrinkToFit="1"/>
    </xf>
    <xf numFmtId="0" fontId="22" fillId="0" borderId="1" xfId="0" applyFont="1" applyBorder="1" applyAlignment="1">
      <alignment horizontal="left" vertical="center" shrinkToFit="1"/>
    </xf>
    <xf numFmtId="0" fontId="3" fillId="0" borderId="1" xfId="0" applyFont="1" applyBorder="1" applyAlignment="1">
      <alignment horizontal="left" vertical="center" wrapText="1" shrinkToFit="1"/>
    </xf>
    <xf numFmtId="0" fontId="12" fillId="3" borderId="15" xfId="0" applyFont="1" applyFill="1" applyBorder="1" applyAlignment="1">
      <alignment horizontal="left" vertical="center"/>
    </xf>
    <xf numFmtId="0" fontId="12" fillId="3" borderId="15" xfId="0" applyFont="1" applyFill="1" applyBorder="1" applyAlignment="1">
      <alignment horizontal="right" vertical="center"/>
    </xf>
    <xf numFmtId="0" fontId="13" fillId="0" borderId="24" xfId="0" applyFont="1" applyBorder="1" applyAlignment="1">
      <alignment horizontal="left" vertical="center"/>
    </xf>
    <xf numFmtId="0" fontId="13" fillId="0" borderId="26" xfId="0" applyFont="1" applyBorder="1" applyAlignment="1">
      <alignment horizontal="left"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15" xfId="0" applyFont="1" applyBorder="1" applyAlignment="1">
      <alignment horizontal="left" vertical="center"/>
    </xf>
    <xf numFmtId="0" fontId="13" fillId="0" borderId="14" xfId="0" applyFont="1" applyBorder="1" applyAlignment="1">
      <alignment horizontal="left" vertical="center"/>
    </xf>
    <xf numFmtId="0" fontId="13" fillId="3" borderId="15" xfId="0" applyFont="1" applyFill="1" applyBorder="1" applyAlignment="1">
      <alignment horizontal="left" vertical="center"/>
    </xf>
    <xf numFmtId="0" fontId="11" fillId="0" borderId="0" xfId="0" applyFont="1" applyAlignment="1">
      <alignment horizontal="center" vertical="center"/>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3" fillId="0" borderId="1" xfId="0" applyFont="1" applyBorder="1" applyAlignment="1">
      <alignment horizontal="left" vertical="top"/>
    </xf>
    <xf numFmtId="0" fontId="33" fillId="3" borderId="5" xfId="0" applyFont="1" applyFill="1" applyBorder="1" applyAlignment="1">
      <alignment horizontal="center" vertical="center"/>
    </xf>
    <xf numFmtId="0" fontId="33" fillId="3" borderId="7" xfId="0" applyFont="1" applyFill="1" applyBorder="1" applyAlignment="1">
      <alignment horizontal="center" vertical="center"/>
    </xf>
    <xf numFmtId="0" fontId="12" fillId="2" borderId="1" xfId="0" applyFont="1" applyFill="1" applyBorder="1" applyAlignment="1">
      <alignment horizontal="center" vertical="center"/>
    </xf>
    <xf numFmtId="0" fontId="33" fillId="3" borderId="8" xfId="0" applyFont="1" applyFill="1" applyBorder="1" applyAlignment="1">
      <alignment horizontal="left" vertical="center"/>
    </xf>
    <xf numFmtId="0" fontId="33" fillId="3" borderId="14" xfId="0" applyFont="1" applyFill="1" applyBorder="1" applyAlignment="1">
      <alignment horizontal="left" vertical="center"/>
    </xf>
    <xf numFmtId="0" fontId="33" fillId="3" borderId="9" xfId="0" applyFont="1" applyFill="1" applyBorder="1" applyAlignment="1">
      <alignment horizontal="left" vertical="center"/>
    </xf>
    <xf numFmtId="0" fontId="34" fillId="3" borderId="10" xfId="0" applyFont="1" applyFill="1" applyBorder="1" applyAlignment="1">
      <alignment horizontal="left" vertical="center"/>
    </xf>
    <xf numFmtId="0" fontId="34" fillId="3" borderId="15" xfId="0" applyFont="1" applyFill="1" applyBorder="1" applyAlignment="1">
      <alignment horizontal="left" vertical="center"/>
    </xf>
    <xf numFmtId="0" fontId="34" fillId="3" borderId="11" xfId="0" applyFont="1" applyFill="1" applyBorder="1" applyAlignment="1">
      <alignment horizontal="left" vertical="center"/>
    </xf>
    <xf numFmtId="0" fontId="33" fillId="3" borderId="5" xfId="0" applyFont="1" applyFill="1" applyBorder="1" applyAlignment="1">
      <alignment horizontal="left" vertical="center"/>
    </xf>
    <xf numFmtId="0" fontId="34" fillId="3" borderId="6" xfId="0" applyFont="1" applyFill="1" applyBorder="1">
      <alignment vertical="center"/>
    </xf>
    <xf numFmtId="0" fontId="34" fillId="3" borderId="7" xfId="0" applyFont="1" applyFill="1" applyBorder="1">
      <alignment vertical="center"/>
    </xf>
    <xf numFmtId="0" fontId="0" fillId="0" borderId="9" xfId="0" applyBorder="1">
      <alignment vertical="center"/>
    </xf>
    <xf numFmtId="0" fontId="0" fillId="0" borderId="11" xfId="0" applyBorder="1">
      <alignment vertical="center"/>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179" fontId="34" fillId="3" borderId="5" xfId="0" applyNumberFormat="1" applyFont="1" applyFill="1" applyBorder="1">
      <alignment vertical="center"/>
    </xf>
    <xf numFmtId="179" fontId="34" fillId="3" borderId="7" xfId="0" applyNumberFormat="1" applyFont="1" applyFill="1" applyBorder="1">
      <alignment vertical="center"/>
    </xf>
    <xf numFmtId="0" fontId="26" fillId="0" borderId="0" xfId="0" applyFont="1" applyAlignment="1">
      <alignment horizontal="center" vertical="center"/>
    </xf>
    <xf numFmtId="0" fontId="8" fillId="0" borderId="0" xfId="0" applyFont="1" applyAlignment="1">
      <alignment horizontal="center" vertical="center"/>
    </xf>
    <xf numFmtId="176" fontId="8" fillId="4" borderId="5" xfId="0" applyNumberFormat="1" applyFont="1" applyFill="1" applyBorder="1" applyAlignment="1">
      <alignment vertical="center" shrinkToFit="1"/>
    </xf>
    <xf numFmtId="176" fontId="8" fillId="4" borderId="7" xfId="0" applyNumberFormat="1" applyFont="1" applyFill="1" applyBorder="1" applyAlignment="1">
      <alignment vertical="center" shrinkToFit="1"/>
    </xf>
    <xf numFmtId="0" fontId="0" fillId="0" borderId="0" xfId="0" applyAlignment="1">
      <alignment horizontal="center" vertical="center" wrapText="1"/>
    </xf>
    <xf numFmtId="0" fontId="0" fillId="0" borderId="0" xfId="0" applyAlignment="1">
      <alignment horizontal="center" vertical="center"/>
    </xf>
    <xf numFmtId="0" fontId="8" fillId="0" borderId="5" xfId="0" applyFont="1" applyBorder="1" applyAlignment="1">
      <alignment vertical="center" shrinkToFit="1"/>
    </xf>
    <xf numFmtId="0" fontId="8" fillId="0" borderId="7" xfId="0" applyFont="1" applyBorder="1" applyAlignment="1">
      <alignment vertical="center" shrinkToFit="1"/>
    </xf>
    <xf numFmtId="0" fontId="25" fillId="0" borderId="0" xfId="0" applyFont="1" applyAlignment="1">
      <alignment horizontal="center" vertical="center"/>
    </xf>
    <xf numFmtId="0" fontId="25" fillId="0" borderId="0" xfId="0" applyFont="1">
      <alignment vertical="center"/>
    </xf>
    <xf numFmtId="0" fontId="2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29" fillId="0" borderId="15" xfId="0" applyFont="1" applyBorder="1" applyAlignment="1">
      <alignment horizontal="left" vertical="center"/>
    </xf>
    <xf numFmtId="0" fontId="29" fillId="0" borderId="1" xfId="0" applyFont="1" applyBorder="1">
      <alignment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2" xfId="0" applyFont="1" applyBorder="1">
      <alignment vertical="center"/>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3" xfId="0" applyFont="1" applyBorder="1">
      <alignment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2" xfId="0" applyFont="1" applyBorder="1" applyAlignment="1">
      <alignment horizontal="center" vertical="center"/>
    </xf>
    <xf numFmtId="0" fontId="29" fillId="0" borderId="8" xfId="0" applyFont="1" applyBorder="1" applyAlignment="1">
      <alignment horizontal="left" vertical="center"/>
    </xf>
    <xf numFmtId="0" fontId="29" fillId="0" borderId="14" xfId="0" applyFont="1" applyBorder="1" applyAlignment="1">
      <alignment horizontal="left" vertical="center"/>
    </xf>
    <xf numFmtId="0" fontId="29" fillId="0" borderId="9" xfId="0" applyFont="1" applyBorder="1" applyAlignment="1">
      <alignment horizontal="left" vertical="center"/>
    </xf>
    <xf numFmtId="0" fontId="29" fillId="0" borderId="4" xfId="0" applyFont="1" applyBorder="1">
      <alignment vertical="center"/>
    </xf>
    <xf numFmtId="0" fontId="29" fillId="0" borderId="4" xfId="0" applyFont="1" applyBorder="1" applyAlignment="1">
      <alignment horizontal="center"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lignment vertical="center"/>
    </xf>
    <xf numFmtId="49" fontId="42" fillId="0" borderId="0" xfId="0" applyNumberFormat="1" applyFont="1" applyAlignment="1">
      <alignment horizontal="center" vertical="center"/>
    </xf>
    <xf numFmtId="0" fontId="29" fillId="0" borderId="0" xfId="0" applyFont="1">
      <alignment vertical="center"/>
    </xf>
    <xf numFmtId="0" fontId="42" fillId="0" borderId="0" xfId="0" applyFont="1" applyAlignment="1">
      <alignment horizontal="left" vertical="center"/>
    </xf>
    <xf numFmtId="0" fontId="40" fillId="0" borderId="0" xfId="0" applyFont="1" applyAlignment="1">
      <alignment horizontal="left" vertical="center"/>
    </xf>
  </cellXfs>
  <cellStyles count="2">
    <cellStyle name="Standard_HWB Kurzverf. Formular (2)" xfId="1" xr:uid="{00000000-0005-0000-0000-000000000000}"/>
    <cellStyle name="標準"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8575">
              <a:noFill/>
            </a:ln>
          </c:spPr>
          <c:marker>
            <c:symbol val="square"/>
            <c:size val="6"/>
            <c:spPr>
              <a:solidFill>
                <a:srgbClr val="FF0000"/>
              </a:solidFill>
              <a:ln>
                <a:solidFill>
                  <a:srgbClr val="FF0000"/>
                </a:solidFill>
              </a:ln>
            </c:spPr>
          </c:marker>
          <c:trendline>
            <c:trendlineType val="power"/>
            <c:dispRSqr val="0"/>
            <c:dispEq val="1"/>
            <c:trendlineLbl>
              <c:layout>
                <c:manualLayout>
                  <c:x val="0.16850390821291214"/>
                  <c:y val="0.8420987582709587"/>
                </c:manualLayout>
              </c:layout>
              <c:numFmt formatCode="General" sourceLinked="0"/>
              <c:spPr>
                <a:solidFill>
                  <a:schemeClr val="bg1"/>
                </a:solidFill>
              </c:spPr>
              <c:txPr>
                <a:bodyPr/>
                <a:lstStyle/>
                <a:p>
                  <a:pPr>
                    <a:defRPr/>
                  </a:pPr>
                  <a:endParaRPr lang="ja-JP"/>
                </a:p>
              </c:txPr>
            </c:trendlineLbl>
          </c:trendline>
          <c:xVal>
            <c:numRef>
              <c:f>'test report 記入例'!$J$26:$J$30</c:f>
              <c:numCache>
                <c:formatCode>0.0_);[Red]\(0.0\)</c:formatCode>
                <c:ptCount val="5"/>
                <c:pt idx="0">
                  <c:v>18.641666666666666</c:v>
                </c:pt>
                <c:pt idx="1">
                  <c:v>28.641666666666666</c:v>
                </c:pt>
                <c:pt idx="2">
                  <c:v>38.641666666666666</c:v>
                </c:pt>
                <c:pt idx="3">
                  <c:v>48.641666666666666</c:v>
                </c:pt>
                <c:pt idx="4">
                  <c:v>58.641666666666666</c:v>
                </c:pt>
              </c:numCache>
            </c:numRef>
          </c:xVal>
          <c:yVal>
            <c:numRef>
              <c:f>'test report 記入例'!$K$26:$K$30</c:f>
              <c:numCache>
                <c:formatCode>0.0_);[Red]\(0.0\)</c:formatCode>
                <c:ptCount val="5"/>
                <c:pt idx="0">
                  <c:v>39.520799999999994</c:v>
                </c:pt>
                <c:pt idx="1">
                  <c:v>58.482799999999997</c:v>
                </c:pt>
                <c:pt idx="2">
                  <c:v>76.346999999999994</c:v>
                </c:pt>
                <c:pt idx="3">
                  <c:v>91.017599999999987</c:v>
                </c:pt>
                <c:pt idx="4">
                  <c:v>118.96159999999999</c:v>
                </c:pt>
              </c:numCache>
            </c:numRef>
          </c:yVal>
          <c:smooth val="0"/>
          <c:extLst>
            <c:ext xmlns:c16="http://schemas.microsoft.com/office/drawing/2014/chart" uri="{C3380CC4-5D6E-409C-BE32-E72D297353CC}">
              <c16:uniqueId val="{00000001-4B55-4A14-85A7-ED00CF33A764}"/>
            </c:ext>
          </c:extLst>
        </c:ser>
        <c:dLbls>
          <c:showLegendKey val="0"/>
          <c:showVal val="0"/>
          <c:showCatName val="0"/>
          <c:showSerName val="0"/>
          <c:showPercent val="0"/>
          <c:showBubbleSize val="0"/>
        </c:dLbls>
        <c:axId val="454487784"/>
        <c:axId val="454486608"/>
      </c:scatterChart>
      <c:valAx>
        <c:axId val="454487784"/>
        <c:scaling>
          <c:logBase val="10"/>
          <c:orientation val="minMax"/>
        </c:scaling>
        <c:delete val="0"/>
        <c:axPos val="b"/>
        <c:minorGridlines/>
        <c:title>
          <c:tx>
            <c:rich>
              <a:bodyPr/>
              <a:lstStyle/>
              <a:p>
                <a:pPr>
                  <a:defRPr/>
                </a:pPr>
                <a:r>
                  <a:rPr lang="en-US">
                    <a:latin typeface="Symbol" panose="05050102010706020507" pitchFamily="18" charset="2"/>
                  </a:rPr>
                  <a:t>D</a:t>
                </a:r>
                <a:r>
                  <a:rPr lang="en-US"/>
                  <a:t>p (Pa)</a:t>
                </a:r>
              </a:p>
            </c:rich>
          </c:tx>
          <c:overlay val="0"/>
        </c:title>
        <c:numFmt formatCode="0.0_);[Red]\(0.0\)" sourceLinked="1"/>
        <c:majorTickMark val="out"/>
        <c:minorTickMark val="none"/>
        <c:tickLblPos val="nextTo"/>
        <c:crossAx val="454486608"/>
        <c:crosses val="autoZero"/>
        <c:crossBetween val="midCat"/>
      </c:valAx>
      <c:valAx>
        <c:axId val="454486608"/>
        <c:scaling>
          <c:logBase val="10"/>
          <c:orientation val="minMax"/>
        </c:scaling>
        <c:delete val="0"/>
        <c:axPos val="l"/>
        <c:minorGridlines/>
        <c:title>
          <c:tx>
            <c:rich>
              <a:bodyPr rot="-5400000" vert="horz"/>
              <a:lstStyle/>
              <a:p>
                <a:pPr>
                  <a:defRPr/>
                </a:pPr>
                <a:r>
                  <a:rPr lang="en-US"/>
                  <a:t>q</a:t>
                </a:r>
                <a:r>
                  <a:rPr lang="en-US" baseline="-25000"/>
                  <a:t>env</a:t>
                </a:r>
                <a:r>
                  <a:rPr lang="en-US"/>
                  <a:t> (m³/h)</a:t>
                </a:r>
              </a:p>
            </c:rich>
          </c:tx>
          <c:overlay val="0"/>
        </c:title>
        <c:numFmt formatCode="0.0_);[Red]\(0.0\)" sourceLinked="1"/>
        <c:majorTickMark val="out"/>
        <c:minorTickMark val="none"/>
        <c:tickLblPos val="nextTo"/>
        <c:crossAx val="454487784"/>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8575">
              <a:noFill/>
            </a:ln>
          </c:spPr>
          <c:marker>
            <c:symbol val="circle"/>
            <c:size val="6"/>
            <c:spPr>
              <a:solidFill>
                <a:srgbClr val="0070C0"/>
              </a:solidFill>
              <a:ln>
                <a:solidFill>
                  <a:schemeClr val="accent1"/>
                </a:solidFill>
              </a:ln>
            </c:spPr>
          </c:marker>
          <c:trendline>
            <c:trendlineType val="power"/>
            <c:dispRSqr val="0"/>
            <c:dispEq val="1"/>
            <c:trendlineLbl>
              <c:layout>
                <c:manualLayout>
                  <c:x val="0.15966436834099784"/>
                  <c:y val="0.67648215533181888"/>
                </c:manualLayout>
              </c:layout>
              <c:numFmt formatCode="General" sourceLinked="0"/>
              <c:spPr>
                <a:solidFill>
                  <a:schemeClr val="bg1"/>
                </a:solidFill>
              </c:spPr>
              <c:txPr>
                <a:bodyPr/>
                <a:lstStyle/>
                <a:p>
                  <a:pPr>
                    <a:defRPr/>
                  </a:pPr>
                  <a:endParaRPr lang="ja-JP"/>
                </a:p>
              </c:txPr>
            </c:trendlineLbl>
          </c:trendline>
          <c:xVal>
            <c:numRef>
              <c:f>'test report 記入例'!$F$26:$F$30</c:f>
              <c:numCache>
                <c:formatCode>0.0_);[Red]\(0.0\)</c:formatCode>
                <c:ptCount val="5"/>
                <c:pt idx="0">
                  <c:v>9.9583333333333339</c:v>
                </c:pt>
                <c:pt idx="1">
                  <c:v>19.958333333333332</c:v>
                </c:pt>
                <c:pt idx="2">
                  <c:v>29.958333333333332</c:v>
                </c:pt>
                <c:pt idx="3">
                  <c:v>39.958333333333336</c:v>
                </c:pt>
                <c:pt idx="4">
                  <c:v>49.958333333333336</c:v>
                </c:pt>
              </c:numCache>
            </c:numRef>
          </c:xVal>
          <c:yVal>
            <c:numRef>
              <c:f>'test report 記入例'!$G$26:$G$30</c:f>
              <c:numCache>
                <c:formatCode>0.0_);[Red]\(0.0\)</c:formatCode>
                <c:ptCount val="5"/>
                <c:pt idx="0">
                  <c:v>27.054108216432869</c:v>
                </c:pt>
                <c:pt idx="1">
                  <c:v>52.204408817635276</c:v>
                </c:pt>
                <c:pt idx="2">
                  <c:v>70.541082164328671</c:v>
                </c:pt>
                <c:pt idx="3">
                  <c:v>96.492985971943895</c:v>
                </c:pt>
                <c:pt idx="4">
                  <c:v>118.23647294589179</c:v>
                </c:pt>
              </c:numCache>
            </c:numRef>
          </c:yVal>
          <c:smooth val="0"/>
          <c:extLst>
            <c:ext xmlns:c16="http://schemas.microsoft.com/office/drawing/2014/chart" uri="{C3380CC4-5D6E-409C-BE32-E72D297353CC}">
              <c16:uniqueId val="{00000001-300A-42FC-BBC2-1E31832800A2}"/>
            </c:ext>
          </c:extLst>
        </c:ser>
        <c:dLbls>
          <c:showLegendKey val="0"/>
          <c:showVal val="0"/>
          <c:showCatName val="0"/>
          <c:showSerName val="0"/>
          <c:showPercent val="0"/>
          <c:showBubbleSize val="0"/>
        </c:dLbls>
        <c:axId val="454487000"/>
        <c:axId val="454486216"/>
      </c:scatterChart>
      <c:valAx>
        <c:axId val="454487000"/>
        <c:scaling>
          <c:logBase val="10"/>
          <c:orientation val="minMax"/>
        </c:scaling>
        <c:delete val="0"/>
        <c:axPos val="b"/>
        <c:minorGridlines/>
        <c:title>
          <c:tx>
            <c:rich>
              <a:bodyPr/>
              <a:lstStyle/>
              <a:p>
                <a:pPr>
                  <a:defRPr/>
                </a:pPr>
                <a:r>
                  <a:rPr lang="en-US">
                    <a:latin typeface="Symbol" panose="05050102010706020507" pitchFamily="18" charset="2"/>
                  </a:rPr>
                  <a:t>D</a:t>
                </a:r>
                <a:r>
                  <a:rPr lang="en-US"/>
                  <a:t>p (Pa)</a:t>
                </a:r>
              </a:p>
            </c:rich>
          </c:tx>
          <c:overlay val="0"/>
        </c:title>
        <c:numFmt formatCode="0.0_);[Red]\(0.0\)" sourceLinked="1"/>
        <c:majorTickMark val="out"/>
        <c:minorTickMark val="none"/>
        <c:tickLblPos val="nextTo"/>
        <c:crossAx val="454486216"/>
        <c:crosses val="autoZero"/>
        <c:crossBetween val="midCat"/>
      </c:valAx>
      <c:valAx>
        <c:axId val="454486216"/>
        <c:scaling>
          <c:logBase val="10"/>
          <c:orientation val="minMax"/>
        </c:scaling>
        <c:delete val="0"/>
        <c:axPos val="l"/>
        <c:minorGridlines/>
        <c:title>
          <c:tx>
            <c:rich>
              <a:bodyPr rot="-5400000" vert="horz"/>
              <a:lstStyle/>
              <a:p>
                <a:pPr>
                  <a:defRPr/>
                </a:pPr>
                <a:r>
                  <a:rPr lang="en-US"/>
                  <a:t>q</a:t>
                </a:r>
                <a:r>
                  <a:rPr lang="en-US" baseline="-25000"/>
                  <a:t>env</a:t>
                </a:r>
                <a:r>
                  <a:rPr lang="en-US"/>
                  <a:t> (m³/h)</a:t>
                </a:r>
              </a:p>
            </c:rich>
          </c:tx>
          <c:overlay val="0"/>
        </c:title>
        <c:numFmt formatCode="0.0_);[Red]\(0.0\)" sourceLinked="1"/>
        <c:majorTickMark val="out"/>
        <c:minorTickMark val="none"/>
        <c:tickLblPos val="nextTo"/>
        <c:crossAx val="454487000"/>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21981</xdr:colOff>
      <xdr:row>66</xdr:row>
      <xdr:rowOff>65943</xdr:rowOff>
    </xdr:from>
    <xdr:to>
      <xdr:col>10</xdr:col>
      <xdr:colOff>36634</xdr:colOff>
      <xdr:row>82</xdr:row>
      <xdr:rowOff>7328</xdr:rowOff>
    </xdr:to>
    <xdr:graphicFrame macro="">
      <xdr:nvGraphicFramePr>
        <xdr:cNvPr id="4" name="Diagramm 2">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219807</xdr:colOff>
      <xdr:row>66</xdr:row>
      <xdr:rowOff>29306</xdr:rowOff>
    </xdr:from>
    <xdr:to>
      <xdr:col>5</xdr:col>
      <xdr:colOff>263768</xdr:colOff>
      <xdr:row>81</xdr:row>
      <xdr:rowOff>161192</xdr:rowOff>
    </xdr:to>
    <xdr:graphicFrame macro="">
      <xdr:nvGraphicFramePr>
        <xdr:cNvPr id="6" name="Diagramm 2">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0"/>
  <sheetViews>
    <sheetView tabSelected="1" zoomScale="130" zoomScaleNormal="130" workbookViewId="0">
      <selection activeCell="B5" sqref="B5:J5"/>
    </sheetView>
  </sheetViews>
  <sheetFormatPr defaultRowHeight="12.75" x14ac:dyDescent="0.25"/>
  <cols>
    <col min="1" max="1" width="4.59765625" style="6" customWidth="1"/>
    <col min="2" max="2" width="11.265625" customWidth="1"/>
    <col min="3" max="3" width="5.59765625" customWidth="1"/>
    <col min="6" max="6" width="9" customWidth="1"/>
  </cols>
  <sheetData>
    <row r="1" spans="1:10" s="9" customFormat="1" ht="15" customHeight="1" x14ac:dyDescent="0.25">
      <c r="A1" s="7"/>
      <c r="B1" s="8" t="s">
        <v>104</v>
      </c>
    </row>
    <row r="2" spans="1:10" s="9" customFormat="1" ht="15" customHeight="1" x14ac:dyDescent="0.25">
      <c r="A2" s="7"/>
      <c r="B2" s="8"/>
    </row>
    <row r="3" spans="1:10" s="1" customFormat="1" ht="15" customHeight="1" x14ac:dyDescent="0.25">
      <c r="A3" s="5"/>
      <c r="B3" s="137" t="s">
        <v>254</v>
      </c>
      <c r="C3" s="137"/>
      <c r="D3" s="137"/>
      <c r="E3" s="137"/>
      <c r="F3" s="137"/>
      <c r="G3" s="137"/>
      <c r="H3" s="137"/>
      <c r="I3" s="137"/>
      <c r="J3" s="137"/>
    </row>
    <row r="4" spans="1:10" s="1" customFormat="1" ht="15" customHeight="1" x14ac:dyDescent="0.25">
      <c r="A4" s="5"/>
      <c r="B4" s="133" t="s">
        <v>255</v>
      </c>
      <c r="C4" s="133"/>
      <c r="D4" s="133"/>
      <c r="E4" s="133"/>
      <c r="F4" s="133"/>
      <c r="G4" s="133"/>
      <c r="H4" s="133"/>
      <c r="I4" s="133"/>
      <c r="J4" s="133"/>
    </row>
    <row r="5" spans="1:10" s="4" customFormat="1" ht="15" customHeight="1" x14ac:dyDescent="0.25">
      <c r="A5" s="132"/>
      <c r="B5" s="250" t="s">
        <v>2</v>
      </c>
      <c r="C5" s="250"/>
      <c r="D5" s="250"/>
      <c r="E5" s="250"/>
      <c r="F5" s="250"/>
      <c r="G5" s="250"/>
      <c r="H5" s="250"/>
      <c r="I5" s="250"/>
      <c r="J5" s="250"/>
    </row>
    <row r="6" spans="1:10" s="4" customFormat="1" ht="15" customHeight="1" x14ac:dyDescent="0.25">
      <c r="A6" s="132"/>
      <c r="B6" s="137"/>
      <c r="C6" s="137"/>
      <c r="D6" s="137"/>
      <c r="E6" s="137"/>
      <c r="F6" s="137"/>
      <c r="G6" s="137"/>
      <c r="H6" s="137"/>
      <c r="I6" s="137"/>
      <c r="J6" s="137"/>
    </row>
    <row r="7" spans="1:10" s="4" customFormat="1" ht="15" customHeight="1" x14ac:dyDescent="0.25">
      <c r="A7" s="132"/>
      <c r="B7" s="136" t="s">
        <v>105</v>
      </c>
      <c r="C7" s="136"/>
      <c r="D7" s="136"/>
      <c r="E7" s="136"/>
      <c r="F7" s="136"/>
      <c r="G7" s="136"/>
      <c r="H7" s="136"/>
      <c r="I7" s="136"/>
      <c r="J7" s="136"/>
    </row>
    <row r="8" spans="1:10" s="4" customFormat="1" ht="15" customHeight="1" x14ac:dyDescent="0.25">
      <c r="A8" s="132"/>
      <c r="B8" s="136" t="s">
        <v>244</v>
      </c>
      <c r="C8" s="136"/>
      <c r="D8" s="136"/>
      <c r="E8" s="136"/>
      <c r="F8" s="136"/>
      <c r="G8" s="136"/>
      <c r="H8" s="136"/>
      <c r="I8" s="136"/>
      <c r="J8" s="136"/>
    </row>
    <row r="9" spans="1:10" s="4" customFormat="1" ht="15" customHeight="1" x14ac:dyDescent="0.25">
      <c r="A9" s="132"/>
      <c r="B9" s="136" t="s">
        <v>227</v>
      </c>
      <c r="C9" s="136"/>
      <c r="D9" s="136"/>
      <c r="E9" s="136"/>
      <c r="F9" s="136"/>
      <c r="G9" s="136"/>
      <c r="H9" s="136"/>
      <c r="I9" s="136"/>
      <c r="J9" s="136"/>
    </row>
    <row r="10" spans="1:10" s="4" customFormat="1" ht="15" customHeight="1" x14ac:dyDescent="0.25">
      <c r="A10" s="132"/>
      <c r="B10" s="136" t="s">
        <v>106</v>
      </c>
      <c r="C10" s="136"/>
      <c r="D10" s="136"/>
      <c r="E10" s="136"/>
      <c r="F10" s="136"/>
      <c r="G10" s="136"/>
      <c r="H10" s="136"/>
      <c r="I10" s="136"/>
      <c r="J10" s="136"/>
    </row>
    <row r="11" spans="1:10" s="4" customFormat="1" ht="15" customHeight="1" x14ac:dyDescent="0.25">
      <c r="A11" s="132"/>
      <c r="B11" s="136"/>
      <c r="C11" s="136"/>
      <c r="D11" s="136"/>
      <c r="E11" s="136"/>
      <c r="F11" s="136"/>
      <c r="G11" s="136"/>
      <c r="H11" s="136"/>
      <c r="I11" s="136"/>
      <c r="J11" s="136"/>
    </row>
    <row r="12" spans="1:10" s="4" customFormat="1" ht="15" customHeight="1" x14ac:dyDescent="0.25">
      <c r="A12" s="132"/>
      <c r="B12" s="136" t="s">
        <v>221</v>
      </c>
      <c r="C12" s="136"/>
      <c r="D12" s="136"/>
      <c r="E12" s="136"/>
      <c r="F12" s="136"/>
      <c r="G12" s="136"/>
      <c r="H12" s="136"/>
      <c r="I12" s="136"/>
      <c r="J12" s="136"/>
    </row>
    <row r="13" spans="1:10" s="4" customFormat="1" ht="15" customHeight="1" x14ac:dyDescent="0.25">
      <c r="A13" s="132"/>
      <c r="B13" s="136" t="s">
        <v>64</v>
      </c>
      <c r="C13" s="136"/>
      <c r="D13" s="136"/>
      <c r="E13" s="136"/>
      <c r="F13" s="136"/>
      <c r="G13" s="136"/>
      <c r="H13" s="136"/>
      <c r="I13" s="136"/>
      <c r="J13" s="136"/>
    </row>
    <row r="14" spans="1:10" s="4" customFormat="1" ht="15" customHeight="1" x14ac:dyDescent="0.25">
      <c r="A14" s="132"/>
      <c r="B14" s="136" t="s">
        <v>222</v>
      </c>
      <c r="C14" s="136"/>
      <c r="D14" s="136"/>
      <c r="E14" s="136"/>
      <c r="F14" s="136"/>
      <c r="G14" s="136"/>
      <c r="H14" s="136"/>
      <c r="I14" s="136"/>
      <c r="J14" s="136"/>
    </row>
    <row r="15" spans="1:10" s="4" customFormat="1" ht="15" customHeight="1" x14ac:dyDescent="0.25">
      <c r="A15" s="132"/>
      <c r="B15" s="135"/>
      <c r="C15" s="135"/>
      <c r="D15" s="135"/>
      <c r="E15" s="135"/>
      <c r="F15" s="135"/>
      <c r="G15" s="135"/>
      <c r="H15" s="135"/>
      <c r="I15" s="135"/>
      <c r="J15" s="135"/>
    </row>
    <row r="16" spans="1:10" s="248" customFormat="1" ht="15" customHeight="1" x14ac:dyDescent="0.25">
      <c r="A16" s="247" t="s">
        <v>0</v>
      </c>
      <c r="B16" s="249" t="s">
        <v>245</v>
      </c>
      <c r="C16" s="249"/>
      <c r="D16" s="249"/>
      <c r="E16" s="249"/>
      <c r="F16" s="249"/>
      <c r="G16" s="249"/>
      <c r="H16" s="249"/>
      <c r="I16" s="249"/>
      <c r="J16" s="249"/>
    </row>
    <row r="17" spans="1:10" s="4" customFormat="1" ht="15" customHeight="1" x14ac:dyDescent="0.25">
      <c r="A17" s="132"/>
      <c r="B17" s="136" t="s">
        <v>3</v>
      </c>
      <c r="C17" s="136"/>
      <c r="D17" s="136"/>
      <c r="E17" s="136"/>
      <c r="F17" s="136"/>
      <c r="G17" s="136"/>
      <c r="H17" s="136"/>
      <c r="I17" s="136"/>
      <c r="J17" s="136"/>
    </row>
    <row r="18" spans="1:10" s="4" customFormat="1" ht="15" customHeight="1" x14ac:dyDescent="0.25">
      <c r="A18" s="132"/>
      <c r="B18" s="136" t="s">
        <v>4</v>
      </c>
      <c r="C18" s="136"/>
      <c r="D18" s="136"/>
      <c r="E18" s="136"/>
      <c r="F18" s="136"/>
      <c r="G18" s="136"/>
      <c r="H18" s="136"/>
      <c r="I18" s="136"/>
      <c r="J18" s="136"/>
    </row>
    <row r="19" spans="1:10" s="4" customFormat="1" ht="15" customHeight="1" x14ac:dyDescent="0.25">
      <c r="A19" s="132"/>
      <c r="B19" s="136" t="s">
        <v>5</v>
      </c>
      <c r="C19" s="136"/>
      <c r="D19" s="136"/>
      <c r="E19" s="136"/>
      <c r="F19" s="136"/>
      <c r="G19" s="136"/>
      <c r="H19" s="136"/>
      <c r="I19" s="136"/>
      <c r="J19" s="136"/>
    </row>
    <row r="20" spans="1:10" s="4" customFormat="1" ht="15" customHeight="1" x14ac:dyDescent="0.25">
      <c r="A20" s="132"/>
      <c r="B20" s="136" t="s">
        <v>6</v>
      </c>
      <c r="C20" s="136"/>
      <c r="D20" s="136"/>
      <c r="E20" s="136"/>
      <c r="F20" s="136"/>
      <c r="G20" s="136"/>
      <c r="H20" s="136"/>
      <c r="I20" s="136"/>
      <c r="J20" s="136"/>
    </row>
    <row r="21" spans="1:10" s="4" customFormat="1" ht="15" customHeight="1" x14ac:dyDescent="0.25">
      <c r="A21" s="132"/>
      <c r="B21" s="136" t="s">
        <v>7</v>
      </c>
      <c r="C21" s="136"/>
      <c r="D21" s="136"/>
      <c r="E21" s="136"/>
      <c r="F21" s="136"/>
      <c r="G21" s="136"/>
      <c r="H21" s="136"/>
      <c r="I21" s="136"/>
      <c r="J21" s="136"/>
    </row>
    <row r="22" spans="1:10" s="4" customFormat="1" ht="15" customHeight="1" x14ac:dyDescent="0.25">
      <c r="A22" s="132"/>
      <c r="B22" s="136" t="s">
        <v>8</v>
      </c>
      <c r="C22" s="136"/>
      <c r="D22" s="136"/>
      <c r="E22" s="136"/>
      <c r="F22" s="136"/>
      <c r="G22" s="136"/>
      <c r="H22" s="136"/>
      <c r="I22" s="136"/>
      <c r="J22" s="136"/>
    </row>
    <row r="23" spans="1:10" s="4" customFormat="1" ht="15" customHeight="1" x14ac:dyDescent="0.25">
      <c r="A23" s="132"/>
      <c r="B23" s="136" t="s">
        <v>9</v>
      </c>
      <c r="C23" s="136"/>
      <c r="D23" s="136"/>
      <c r="E23" s="136"/>
      <c r="F23" s="136"/>
      <c r="G23" s="136"/>
      <c r="H23" s="136"/>
      <c r="I23" s="136"/>
      <c r="J23" s="136"/>
    </row>
    <row r="24" spans="1:10" s="4" customFormat="1" ht="15" customHeight="1" x14ac:dyDescent="0.25">
      <c r="A24" s="132"/>
      <c r="B24" s="136" t="s">
        <v>10</v>
      </c>
      <c r="C24" s="136"/>
      <c r="D24" s="136"/>
      <c r="E24" s="136"/>
      <c r="F24" s="136"/>
      <c r="G24" s="136"/>
      <c r="H24" s="136"/>
      <c r="I24" s="136"/>
      <c r="J24" s="136"/>
    </row>
    <row r="25" spans="1:10" s="4" customFormat="1" ht="15" customHeight="1" x14ac:dyDescent="0.25">
      <c r="A25" s="132"/>
      <c r="B25" s="136" t="s">
        <v>11</v>
      </c>
      <c r="C25" s="136"/>
      <c r="D25" s="136"/>
      <c r="E25" s="136"/>
      <c r="F25" s="136"/>
      <c r="G25" s="136"/>
      <c r="H25" s="136"/>
      <c r="I25" s="136"/>
      <c r="J25" s="136"/>
    </row>
    <row r="26" spans="1:10" s="4" customFormat="1" ht="15" customHeight="1" x14ac:dyDescent="0.25">
      <c r="A26" s="132"/>
      <c r="B26" s="136" t="s">
        <v>12</v>
      </c>
      <c r="C26" s="136"/>
      <c r="D26" s="136"/>
      <c r="E26" s="136"/>
      <c r="F26" s="136"/>
      <c r="G26" s="136"/>
      <c r="H26" s="136"/>
      <c r="I26" s="136"/>
      <c r="J26" s="136"/>
    </row>
    <row r="27" spans="1:10" s="4" customFormat="1" ht="15" customHeight="1" x14ac:dyDescent="0.25">
      <c r="A27" s="132"/>
      <c r="B27" s="136" t="s">
        <v>13</v>
      </c>
      <c r="C27" s="136"/>
      <c r="D27" s="136"/>
      <c r="E27" s="136"/>
      <c r="F27" s="136"/>
      <c r="G27" s="136"/>
      <c r="H27" s="136"/>
      <c r="I27" s="136"/>
      <c r="J27" s="136"/>
    </row>
    <row r="28" spans="1:10" s="4" customFormat="1" ht="15" customHeight="1" x14ac:dyDescent="0.25">
      <c r="A28" s="132"/>
      <c r="B28" s="136"/>
      <c r="C28" s="136"/>
      <c r="D28" s="136"/>
      <c r="E28" s="136"/>
      <c r="F28" s="136"/>
      <c r="G28" s="136"/>
      <c r="H28" s="136"/>
      <c r="I28" s="136"/>
      <c r="J28" s="136"/>
    </row>
    <row r="29" spans="1:10" s="4" customFormat="1" ht="15" customHeight="1" x14ac:dyDescent="0.25">
      <c r="A29" s="132"/>
      <c r="B29" s="136" t="s">
        <v>14</v>
      </c>
      <c r="C29" s="136"/>
      <c r="D29" s="136"/>
      <c r="E29" s="136"/>
      <c r="F29" s="136"/>
      <c r="G29" s="136"/>
      <c r="H29" s="136"/>
      <c r="I29" s="136"/>
      <c r="J29" s="136"/>
    </row>
    <row r="30" spans="1:10" s="4" customFormat="1" ht="15" customHeight="1" x14ac:dyDescent="0.25">
      <c r="A30" s="132"/>
      <c r="B30" s="221" t="s">
        <v>15</v>
      </c>
      <c r="C30" s="100" t="s">
        <v>16</v>
      </c>
      <c r="D30" s="222" t="s">
        <v>17</v>
      </c>
      <c r="E30" s="223"/>
      <c r="F30" s="224"/>
      <c r="G30" s="222" t="s">
        <v>18</v>
      </c>
      <c r="H30" s="224"/>
      <c r="I30" s="222" t="s">
        <v>19</v>
      </c>
      <c r="J30" s="224"/>
    </row>
    <row r="31" spans="1:10" s="4" customFormat="1" ht="15" customHeight="1" x14ac:dyDescent="0.25">
      <c r="A31" s="132"/>
      <c r="B31" s="225"/>
      <c r="C31" s="100">
        <v>1</v>
      </c>
      <c r="D31" s="226" t="s">
        <v>21</v>
      </c>
      <c r="E31" s="227"/>
      <c r="F31" s="228"/>
      <c r="G31" s="222" t="s">
        <v>27</v>
      </c>
      <c r="H31" s="224"/>
      <c r="I31" s="229" t="s">
        <v>44</v>
      </c>
      <c r="J31" s="230"/>
    </row>
    <row r="32" spans="1:10" s="4" customFormat="1" ht="15" customHeight="1" x14ac:dyDescent="0.25">
      <c r="A32" s="132"/>
      <c r="B32" s="231" t="s">
        <v>20</v>
      </c>
      <c r="C32" s="100">
        <v>2</v>
      </c>
      <c r="D32" s="226" t="s">
        <v>22</v>
      </c>
      <c r="E32" s="227"/>
      <c r="F32" s="228"/>
      <c r="G32" s="222" t="s">
        <v>28</v>
      </c>
      <c r="H32" s="224"/>
      <c r="I32" s="232"/>
      <c r="J32" s="233"/>
    </row>
    <row r="33" spans="1:10" s="4" customFormat="1" ht="15" customHeight="1" x14ac:dyDescent="0.25">
      <c r="A33" s="132"/>
      <c r="B33" s="231" t="s">
        <v>29</v>
      </c>
      <c r="C33" s="100">
        <v>3</v>
      </c>
      <c r="D33" s="226" t="s">
        <v>23</v>
      </c>
      <c r="E33" s="227"/>
      <c r="F33" s="228"/>
      <c r="G33" s="222" t="s">
        <v>28</v>
      </c>
      <c r="H33" s="224"/>
      <c r="I33" s="232"/>
      <c r="J33" s="233"/>
    </row>
    <row r="34" spans="1:10" s="4" customFormat="1" ht="15" customHeight="1" x14ac:dyDescent="0.25">
      <c r="A34" s="132"/>
      <c r="B34" s="231" t="s">
        <v>30</v>
      </c>
      <c r="C34" s="100">
        <v>4</v>
      </c>
      <c r="D34" s="226" t="s">
        <v>24</v>
      </c>
      <c r="E34" s="227"/>
      <c r="F34" s="228"/>
      <c r="G34" s="222" t="s">
        <v>28</v>
      </c>
      <c r="H34" s="224"/>
      <c r="I34" s="232"/>
      <c r="J34" s="233"/>
    </row>
    <row r="35" spans="1:10" s="4" customFormat="1" ht="15" customHeight="1" x14ac:dyDescent="0.25">
      <c r="A35" s="132"/>
      <c r="B35" s="231"/>
      <c r="C35" s="234">
        <v>5</v>
      </c>
      <c r="D35" s="235" t="s">
        <v>25</v>
      </c>
      <c r="E35" s="236"/>
      <c r="F35" s="237"/>
      <c r="G35" s="229" t="s">
        <v>28</v>
      </c>
      <c r="H35" s="230"/>
      <c r="I35" s="232"/>
      <c r="J35" s="233"/>
    </row>
    <row r="36" spans="1:10" s="4" customFormat="1" ht="15" customHeight="1" x14ac:dyDescent="0.25">
      <c r="A36" s="132"/>
      <c r="B36" s="238"/>
      <c r="C36" s="239"/>
      <c r="D36" s="240" t="s">
        <v>26</v>
      </c>
      <c r="E36" s="220"/>
      <c r="F36" s="241"/>
      <c r="G36" s="242"/>
      <c r="H36" s="243"/>
      <c r="I36" s="242"/>
      <c r="J36" s="243"/>
    </row>
    <row r="37" spans="1:10" s="4" customFormat="1" ht="15" customHeight="1" x14ac:dyDescent="0.25">
      <c r="A37" s="132"/>
      <c r="B37" s="225"/>
      <c r="C37" s="100">
        <v>6</v>
      </c>
      <c r="D37" s="226" t="s">
        <v>34</v>
      </c>
      <c r="E37" s="227"/>
      <c r="F37" s="228"/>
      <c r="G37" s="222" t="s">
        <v>41</v>
      </c>
      <c r="H37" s="224"/>
      <c r="I37" s="229"/>
      <c r="J37" s="230"/>
    </row>
    <row r="38" spans="1:10" s="4" customFormat="1" ht="15" customHeight="1" x14ac:dyDescent="0.25">
      <c r="A38" s="132"/>
      <c r="B38" s="231" t="s">
        <v>31</v>
      </c>
      <c r="C38" s="100">
        <v>7</v>
      </c>
      <c r="D38" s="226" t="s">
        <v>35</v>
      </c>
      <c r="E38" s="227"/>
      <c r="F38" s="228"/>
      <c r="G38" s="222" t="s">
        <v>41</v>
      </c>
      <c r="H38" s="224"/>
      <c r="I38" s="232"/>
      <c r="J38" s="233"/>
    </row>
    <row r="39" spans="1:10" s="4" customFormat="1" ht="15" customHeight="1" x14ac:dyDescent="0.25">
      <c r="A39" s="132"/>
      <c r="B39" s="231" t="s">
        <v>32</v>
      </c>
      <c r="C39" s="100">
        <v>8</v>
      </c>
      <c r="D39" s="226" t="s">
        <v>36</v>
      </c>
      <c r="E39" s="227"/>
      <c r="F39" s="228"/>
      <c r="G39" s="222" t="s">
        <v>41</v>
      </c>
      <c r="H39" s="224"/>
      <c r="I39" s="232" t="s">
        <v>74</v>
      </c>
      <c r="J39" s="233"/>
    </row>
    <row r="40" spans="1:10" s="4" customFormat="1" ht="15" customHeight="1" x14ac:dyDescent="0.25">
      <c r="A40" s="132"/>
      <c r="B40" s="231" t="s">
        <v>33</v>
      </c>
      <c r="C40" s="100">
        <v>9</v>
      </c>
      <c r="D40" s="226" t="s">
        <v>37</v>
      </c>
      <c r="E40" s="227"/>
      <c r="F40" s="228"/>
      <c r="G40" s="222" t="s">
        <v>42</v>
      </c>
      <c r="H40" s="224"/>
      <c r="I40" s="232" t="s">
        <v>75</v>
      </c>
      <c r="J40" s="233"/>
    </row>
    <row r="41" spans="1:10" s="4" customFormat="1" ht="15" customHeight="1" x14ac:dyDescent="0.25">
      <c r="A41" s="132"/>
      <c r="B41" s="231"/>
      <c r="C41" s="100">
        <v>10</v>
      </c>
      <c r="D41" s="226" t="s">
        <v>46</v>
      </c>
      <c r="E41" s="227"/>
      <c r="F41" s="228"/>
      <c r="G41" s="222" t="s">
        <v>43</v>
      </c>
      <c r="H41" s="224"/>
      <c r="I41" s="232"/>
      <c r="J41" s="233"/>
    </row>
    <row r="42" spans="1:10" s="4" customFormat="1" ht="15" customHeight="1" x14ac:dyDescent="0.25">
      <c r="A42" s="132"/>
      <c r="B42" s="231"/>
      <c r="C42" s="244">
        <v>11</v>
      </c>
      <c r="D42" s="235" t="s">
        <v>38</v>
      </c>
      <c r="E42" s="236"/>
      <c r="F42" s="237"/>
      <c r="G42" s="229" t="s">
        <v>44</v>
      </c>
      <c r="H42" s="230"/>
      <c r="I42" s="232"/>
      <c r="J42" s="233"/>
    </row>
    <row r="43" spans="1:10" s="4" customFormat="1" ht="15" customHeight="1" x14ac:dyDescent="0.25">
      <c r="A43" s="132"/>
      <c r="B43" s="238"/>
      <c r="C43" s="245"/>
      <c r="D43" s="240" t="s">
        <v>39</v>
      </c>
      <c r="E43" s="220"/>
      <c r="F43" s="241"/>
      <c r="G43" s="242"/>
      <c r="H43" s="243"/>
      <c r="I43" s="242"/>
      <c r="J43" s="243"/>
    </row>
    <row r="44" spans="1:10" s="4" customFormat="1" ht="15" customHeight="1" x14ac:dyDescent="0.25">
      <c r="A44" s="132"/>
      <c r="B44" s="221" t="s">
        <v>40</v>
      </c>
      <c r="C44" s="100">
        <v>12</v>
      </c>
      <c r="D44" s="226" t="s">
        <v>47</v>
      </c>
      <c r="E44" s="227"/>
      <c r="F44" s="228"/>
      <c r="G44" s="222" t="s">
        <v>45</v>
      </c>
      <c r="H44" s="224"/>
      <c r="I44" s="222" t="s">
        <v>44</v>
      </c>
      <c r="J44" s="224"/>
    </row>
    <row r="45" spans="1:10" s="4" customFormat="1" ht="15" customHeight="1" x14ac:dyDescent="0.25">
      <c r="A45" s="132"/>
      <c r="B45" s="236"/>
      <c r="C45" s="236"/>
      <c r="D45" s="236"/>
      <c r="E45" s="236"/>
      <c r="F45" s="236"/>
      <c r="G45" s="236"/>
      <c r="H45" s="236"/>
      <c r="I45" s="236"/>
      <c r="J45" s="236"/>
    </row>
    <row r="46" spans="1:10" s="4" customFormat="1" ht="15" customHeight="1" x14ac:dyDescent="0.25">
      <c r="A46" s="132"/>
      <c r="B46" s="136" t="s">
        <v>48</v>
      </c>
      <c r="C46" s="136"/>
      <c r="D46" s="136"/>
      <c r="E46" s="136"/>
      <c r="F46" s="136"/>
      <c r="G46" s="136"/>
      <c r="H46" s="136"/>
      <c r="I46" s="136"/>
      <c r="J46" s="136"/>
    </row>
    <row r="47" spans="1:10" s="4" customFormat="1" ht="15" customHeight="1" x14ac:dyDescent="0.25">
      <c r="A47" s="132"/>
      <c r="B47" s="136" t="s">
        <v>49</v>
      </c>
      <c r="C47" s="136"/>
      <c r="D47" s="136"/>
      <c r="E47" s="136"/>
      <c r="F47" s="136"/>
      <c r="G47" s="136"/>
      <c r="H47" s="136"/>
      <c r="I47" s="136"/>
      <c r="J47" s="136"/>
    </row>
    <row r="48" spans="1:10" s="4" customFormat="1" ht="15" customHeight="1" x14ac:dyDescent="0.25">
      <c r="A48" s="132"/>
      <c r="B48" s="136" t="s">
        <v>50</v>
      </c>
      <c r="C48" s="136"/>
      <c r="D48" s="136"/>
      <c r="E48" s="136"/>
      <c r="F48" s="136"/>
      <c r="G48" s="136"/>
      <c r="H48" s="136"/>
      <c r="I48" s="136"/>
      <c r="J48" s="136"/>
    </row>
    <row r="49" spans="1:10" s="4" customFormat="1" ht="15" customHeight="1" x14ac:dyDescent="0.25">
      <c r="A49" s="132"/>
      <c r="B49" s="136"/>
      <c r="C49" s="136"/>
      <c r="D49" s="136"/>
      <c r="E49" s="136"/>
      <c r="F49" s="136"/>
      <c r="G49" s="136"/>
      <c r="H49" s="136"/>
      <c r="I49" s="136"/>
      <c r="J49" s="136"/>
    </row>
    <row r="50" spans="1:10" s="4" customFormat="1" ht="15" customHeight="1" x14ac:dyDescent="0.25">
      <c r="A50" s="132" t="s">
        <v>1</v>
      </c>
      <c r="B50" s="249" t="s">
        <v>51</v>
      </c>
      <c r="C50" s="249"/>
      <c r="D50" s="249"/>
      <c r="E50" s="249"/>
      <c r="F50" s="249"/>
      <c r="G50" s="249"/>
      <c r="H50" s="249"/>
      <c r="I50" s="249"/>
      <c r="J50" s="249"/>
    </row>
    <row r="51" spans="1:10" s="4" customFormat="1" ht="15" customHeight="1" x14ac:dyDescent="0.25">
      <c r="A51" s="132"/>
      <c r="B51" s="136" t="s">
        <v>107</v>
      </c>
      <c r="C51" s="136"/>
      <c r="D51" s="136"/>
      <c r="E51" s="136"/>
      <c r="F51" s="136"/>
      <c r="G51" s="136"/>
      <c r="H51" s="136"/>
      <c r="I51" s="136"/>
      <c r="J51" s="136"/>
    </row>
    <row r="52" spans="1:10" s="4" customFormat="1" ht="15" customHeight="1" x14ac:dyDescent="0.25">
      <c r="A52" s="132"/>
      <c r="B52" s="136" t="s">
        <v>228</v>
      </c>
      <c r="C52" s="136"/>
      <c r="D52" s="136"/>
      <c r="E52" s="136"/>
      <c r="F52" s="136"/>
      <c r="G52" s="136"/>
      <c r="H52" s="136"/>
      <c r="I52" s="136"/>
      <c r="J52" s="136"/>
    </row>
    <row r="53" spans="1:10" s="4" customFormat="1" ht="15" customHeight="1" x14ac:dyDescent="0.25">
      <c r="A53" s="132"/>
      <c r="B53" s="136"/>
      <c r="C53" s="136"/>
      <c r="D53" s="136"/>
      <c r="E53" s="136"/>
      <c r="F53" s="136"/>
      <c r="G53" s="136"/>
      <c r="H53" s="136"/>
      <c r="I53" s="136"/>
      <c r="J53" s="136"/>
    </row>
    <row r="54" spans="1:10" s="4" customFormat="1" ht="15" customHeight="1" x14ac:dyDescent="0.25">
      <c r="A54" s="132" t="s">
        <v>52</v>
      </c>
      <c r="B54" s="249" t="s">
        <v>53</v>
      </c>
      <c r="C54" s="249"/>
      <c r="D54" s="249"/>
      <c r="E54" s="249"/>
      <c r="F54" s="249"/>
      <c r="G54" s="249"/>
      <c r="H54" s="249"/>
      <c r="I54" s="249"/>
      <c r="J54" s="249"/>
    </row>
    <row r="55" spans="1:10" s="4" customFormat="1" ht="15" customHeight="1" x14ac:dyDescent="0.25">
      <c r="A55" s="132"/>
      <c r="B55" s="136" t="s">
        <v>54</v>
      </c>
      <c r="C55" s="136"/>
      <c r="D55" s="136"/>
      <c r="E55" s="136"/>
      <c r="F55" s="136"/>
      <c r="G55" s="136"/>
      <c r="H55" s="136"/>
      <c r="I55" s="136"/>
      <c r="J55" s="136"/>
    </row>
    <row r="56" spans="1:10" s="4" customFormat="1" ht="15" customHeight="1" x14ac:dyDescent="0.25">
      <c r="A56" s="132"/>
      <c r="B56" s="136"/>
      <c r="C56" s="136"/>
      <c r="D56" s="136"/>
      <c r="E56" s="136"/>
      <c r="F56" s="136"/>
      <c r="G56" s="136"/>
      <c r="H56" s="136"/>
      <c r="I56" s="136"/>
      <c r="J56" s="136"/>
    </row>
    <row r="57" spans="1:10" s="4" customFormat="1" ht="15" customHeight="1" x14ac:dyDescent="0.25">
      <c r="A57" s="132" t="s">
        <v>55</v>
      </c>
      <c r="B57" s="249" t="s">
        <v>56</v>
      </c>
      <c r="C57" s="249"/>
      <c r="D57" s="249"/>
      <c r="E57" s="249"/>
      <c r="F57" s="249"/>
      <c r="G57" s="249"/>
      <c r="H57" s="249"/>
      <c r="I57" s="249"/>
      <c r="J57" s="249"/>
    </row>
    <row r="58" spans="1:10" s="4" customFormat="1" ht="15" customHeight="1" x14ac:dyDescent="0.25">
      <c r="A58" s="132"/>
      <c r="B58" s="136" t="s">
        <v>57</v>
      </c>
      <c r="C58" s="136"/>
      <c r="D58" s="136"/>
      <c r="E58" s="136"/>
      <c r="F58" s="136"/>
      <c r="G58" s="136"/>
      <c r="H58" s="136"/>
      <c r="I58" s="136"/>
      <c r="J58" s="136"/>
    </row>
    <row r="59" spans="1:10" s="4" customFormat="1" ht="15" customHeight="1" x14ac:dyDescent="0.25">
      <c r="A59" s="132"/>
      <c r="B59" s="136" t="s">
        <v>246</v>
      </c>
      <c r="C59" s="136"/>
      <c r="D59" s="136"/>
      <c r="E59" s="136"/>
      <c r="F59" s="136"/>
      <c r="G59" s="136"/>
      <c r="H59" s="136"/>
      <c r="I59" s="136"/>
      <c r="J59" s="136"/>
    </row>
    <row r="60" spans="1:10" s="4" customFormat="1" ht="15" customHeight="1" x14ac:dyDescent="0.25">
      <c r="A60" s="132"/>
      <c r="B60" s="136" t="s">
        <v>247</v>
      </c>
      <c r="C60" s="136"/>
      <c r="D60" s="136"/>
      <c r="E60" s="136"/>
      <c r="F60" s="136"/>
      <c r="G60" s="136"/>
      <c r="H60" s="136"/>
      <c r="I60" s="136"/>
      <c r="J60" s="136"/>
    </row>
    <row r="61" spans="1:10" s="4" customFormat="1" ht="15" customHeight="1" x14ac:dyDescent="0.25">
      <c r="A61" s="132"/>
      <c r="B61" s="246" t="s">
        <v>214</v>
      </c>
      <c r="C61" s="246"/>
      <c r="D61" s="246"/>
      <c r="E61" s="246"/>
      <c r="F61" s="246"/>
      <c r="G61" s="246"/>
      <c r="H61" s="246"/>
      <c r="I61" s="246"/>
      <c r="J61" s="246"/>
    </row>
    <row r="62" spans="1:10" s="4" customFormat="1" ht="15" customHeight="1" x14ac:dyDescent="0.25">
      <c r="A62" s="132"/>
      <c r="B62" s="136" t="s">
        <v>215</v>
      </c>
      <c r="C62" s="136"/>
      <c r="D62" s="136"/>
      <c r="E62" s="136"/>
      <c r="F62" s="136"/>
      <c r="G62" s="136"/>
      <c r="H62" s="136"/>
      <c r="I62" s="136"/>
      <c r="J62" s="136"/>
    </row>
    <row r="63" spans="1:10" s="4" customFormat="1" ht="15" customHeight="1" x14ac:dyDescent="0.25">
      <c r="A63" s="132"/>
      <c r="B63" s="136" t="s">
        <v>216</v>
      </c>
      <c r="C63" s="136"/>
      <c r="D63" s="136"/>
      <c r="E63" s="136"/>
      <c r="F63" s="136"/>
      <c r="G63" s="136"/>
      <c r="H63" s="136"/>
      <c r="I63" s="136"/>
      <c r="J63" s="136"/>
    </row>
    <row r="64" spans="1:10" s="4" customFormat="1" ht="15" customHeight="1" x14ac:dyDescent="0.25">
      <c r="A64" s="132"/>
      <c r="B64" s="136" t="s">
        <v>217</v>
      </c>
      <c r="C64" s="136"/>
      <c r="D64" s="136"/>
      <c r="E64" s="136"/>
      <c r="F64" s="136"/>
      <c r="G64" s="136"/>
      <c r="H64" s="136"/>
      <c r="I64" s="136"/>
      <c r="J64" s="136"/>
    </row>
    <row r="65" spans="1:10" s="4" customFormat="1" ht="15" customHeight="1" x14ac:dyDescent="0.25">
      <c r="A65" s="132"/>
      <c r="B65" s="136" t="s">
        <v>218</v>
      </c>
      <c r="C65" s="136"/>
      <c r="D65" s="136"/>
      <c r="E65" s="136"/>
      <c r="F65" s="136"/>
      <c r="G65" s="136"/>
      <c r="H65" s="136"/>
      <c r="I65" s="136"/>
      <c r="J65" s="136"/>
    </row>
    <row r="66" spans="1:10" s="4" customFormat="1" ht="15" customHeight="1" x14ac:dyDescent="0.25">
      <c r="A66" s="132"/>
      <c r="B66" s="136" t="s">
        <v>248</v>
      </c>
      <c r="C66" s="136"/>
      <c r="D66" s="136"/>
      <c r="E66" s="136"/>
      <c r="F66" s="136"/>
      <c r="G66" s="136"/>
      <c r="H66" s="136"/>
      <c r="I66" s="136"/>
      <c r="J66" s="136"/>
    </row>
    <row r="67" spans="1:10" s="4" customFormat="1" ht="15" customHeight="1" x14ac:dyDescent="0.25">
      <c r="A67" s="132"/>
      <c r="B67" s="136"/>
      <c r="C67" s="136"/>
      <c r="D67" s="136"/>
      <c r="E67" s="136"/>
      <c r="F67" s="136"/>
      <c r="G67" s="136"/>
      <c r="H67" s="136"/>
      <c r="I67" s="136"/>
      <c r="J67" s="136"/>
    </row>
    <row r="68" spans="1:10" s="4" customFormat="1" ht="15" customHeight="1" x14ac:dyDescent="0.25">
      <c r="A68" s="132"/>
      <c r="B68" s="136" t="s">
        <v>58</v>
      </c>
      <c r="C68" s="136"/>
      <c r="D68" s="136"/>
      <c r="E68" s="136"/>
      <c r="F68" s="136"/>
      <c r="G68" s="136"/>
      <c r="H68" s="136"/>
      <c r="I68" s="136"/>
      <c r="J68" s="136"/>
    </row>
    <row r="69" spans="1:10" s="4" customFormat="1" ht="15" customHeight="1" x14ac:dyDescent="0.25">
      <c r="A69" s="132"/>
      <c r="B69" s="136" t="s">
        <v>219</v>
      </c>
      <c r="C69" s="136"/>
      <c r="D69" s="136"/>
      <c r="E69" s="136"/>
      <c r="F69" s="136"/>
      <c r="G69" s="136"/>
      <c r="H69" s="136"/>
      <c r="I69" s="136"/>
      <c r="J69" s="136"/>
    </row>
    <row r="70" spans="1:10" s="4" customFormat="1" ht="15" customHeight="1" x14ac:dyDescent="0.25">
      <c r="A70" s="132"/>
      <c r="B70" s="136" t="s">
        <v>220</v>
      </c>
      <c r="C70" s="136"/>
      <c r="D70" s="136"/>
      <c r="E70" s="136"/>
      <c r="F70" s="136"/>
      <c r="G70" s="136"/>
      <c r="H70" s="136"/>
      <c r="I70" s="136"/>
      <c r="J70" s="136"/>
    </row>
    <row r="71" spans="1:10" s="4" customFormat="1" ht="15" customHeight="1" x14ac:dyDescent="0.25">
      <c r="A71" s="132"/>
      <c r="B71" s="136"/>
      <c r="C71" s="136"/>
      <c r="D71" s="136"/>
      <c r="E71" s="136"/>
      <c r="F71" s="136"/>
      <c r="G71" s="136"/>
      <c r="H71" s="136"/>
      <c r="I71" s="136"/>
      <c r="J71" s="136"/>
    </row>
    <row r="72" spans="1:10" s="4" customFormat="1" ht="15" customHeight="1" x14ac:dyDescent="0.25">
      <c r="A72" s="132"/>
      <c r="B72" s="136" t="s">
        <v>59</v>
      </c>
      <c r="C72" s="136"/>
      <c r="D72" s="136"/>
      <c r="E72" s="136"/>
      <c r="F72" s="136"/>
      <c r="G72" s="136"/>
      <c r="H72" s="136"/>
      <c r="I72" s="136"/>
      <c r="J72" s="136"/>
    </row>
    <row r="73" spans="1:10" s="4" customFormat="1" ht="15" customHeight="1" x14ac:dyDescent="0.25">
      <c r="A73" s="132"/>
      <c r="B73" s="136" t="s">
        <v>60</v>
      </c>
      <c r="C73" s="136"/>
      <c r="D73" s="136"/>
      <c r="E73" s="136"/>
      <c r="F73" s="136"/>
      <c r="G73" s="136"/>
      <c r="H73" s="136"/>
      <c r="I73" s="136"/>
      <c r="J73" s="136"/>
    </row>
    <row r="74" spans="1:10" s="4" customFormat="1" ht="15" customHeight="1" x14ac:dyDescent="0.25">
      <c r="A74" s="132"/>
      <c r="B74" s="136" t="s">
        <v>108</v>
      </c>
      <c r="C74" s="136"/>
      <c r="D74" s="136"/>
      <c r="E74" s="136"/>
      <c r="F74" s="136"/>
      <c r="G74" s="136"/>
      <c r="H74" s="136"/>
      <c r="I74" s="136"/>
      <c r="J74" s="136"/>
    </row>
    <row r="75" spans="1:10" s="4" customFormat="1" ht="15" customHeight="1" x14ac:dyDescent="0.25">
      <c r="A75" s="132"/>
      <c r="B75" s="136"/>
      <c r="C75" s="136"/>
      <c r="D75" s="136"/>
      <c r="E75" s="136"/>
      <c r="F75" s="136"/>
      <c r="G75" s="136"/>
      <c r="H75" s="136"/>
      <c r="I75" s="136"/>
      <c r="J75" s="136"/>
    </row>
    <row r="76" spans="1:10" s="4" customFormat="1" ht="15" customHeight="1" x14ac:dyDescent="0.25">
      <c r="A76" s="132"/>
      <c r="B76" s="136" t="s">
        <v>61</v>
      </c>
      <c r="C76" s="136"/>
      <c r="D76" s="136"/>
      <c r="E76" s="136"/>
      <c r="F76" s="136"/>
      <c r="G76" s="136"/>
      <c r="H76" s="136"/>
      <c r="I76" s="136"/>
      <c r="J76" s="136"/>
    </row>
    <row r="77" spans="1:10" s="4" customFormat="1" ht="15" customHeight="1" x14ac:dyDescent="0.25">
      <c r="A77" s="132"/>
      <c r="B77" s="136" t="s">
        <v>62</v>
      </c>
      <c r="C77" s="136"/>
      <c r="D77" s="136"/>
      <c r="E77" s="136"/>
      <c r="F77" s="136"/>
      <c r="G77" s="136"/>
      <c r="H77" s="136"/>
      <c r="I77" s="136"/>
      <c r="J77" s="136"/>
    </row>
    <row r="78" spans="1:10" s="4" customFormat="1" ht="15" customHeight="1" x14ac:dyDescent="0.25">
      <c r="A78" s="132"/>
      <c r="B78" s="136" t="s">
        <v>63</v>
      </c>
      <c r="C78" s="136"/>
      <c r="D78" s="136"/>
      <c r="E78" s="136"/>
      <c r="F78" s="136"/>
      <c r="G78" s="136"/>
      <c r="H78" s="136"/>
      <c r="I78" s="136"/>
      <c r="J78" s="136"/>
    </row>
    <row r="79" spans="1:10" s="4" customFormat="1" ht="15" customHeight="1" x14ac:dyDescent="0.25">
      <c r="A79" s="132"/>
      <c r="B79" s="136" t="s">
        <v>65</v>
      </c>
      <c r="C79" s="136"/>
      <c r="D79" s="136"/>
      <c r="E79" s="136"/>
      <c r="F79" s="136"/>
      <c r="G79" s="136"/>
      <c r="H79" s="136"/>
      <c r="I79" s="136"/>
      <c r="J79" s="136"/>
    </row>
    <row r="80" spans="1:10" s="4" customFormat="1" ht="15" customHeight="1" x14ac:dyDescent="0.25">
      <c r="A80" s="132"/>
      <c r="B80" s="136"/>
      <c r="C80" s="136"/>
      <c r="D80" s="136"/>
      <c r="E80" s="136"/>
      <c r="F80" s="136"/>
      <c r="G80" s="136"/>
      <c r="H80" s="136"/>
      <c r="I80" s="136"/>
      <c r="J80" s="136"/>
    </row>
    <row r="81" spans="1:11" s="4" customFormat="1" ht="15" customHeight="1" x14ac:dyDescent="0.25">
      <c r="A81" s="132"/>
      <c r="B81" s="136" t="s">
        <v>66</v>
      </c>
      <c r="C81" s="136"/>
      <c r="D81" s="136"/>
      <c r="E81" s="136"/>
      <c r="F81" s="136"/>
      <c r="G81" s="136"/>
      <c r="H81" s="136"/>
      <c r="I81" s="136"/>
      <c r="J81" s="136"/>
    </row>
    <row r="82" spans="1:11" s="4" customFormat="1" ht="15" customHeight="1" x14ac:dyDescent="0.25">
      <c r="A82" s="132"/>
      <c r="B82" s="136" t="s">
        <v>67</v>
      </c>
      <c r="C82" s="136"/>
      <c r="D82" s="136"/>
      <c r="E82" s="136"/>
      <c r="F82" s="136"/>
      <c r="G82" s="136"/>
      <c r="H82" s="136"/>
      <c r="I82" s="136"/>
      <c r="J82" s="136"/>
    </row>
    <row r="83" spans="1:11" s="4" customFormat="1" ht="15" customHeight="1" x14ac:dyDescent="0.25">
      <c r="A83" s="132"/>
      <c r="B83" s="136" t="s">
        <v>226</v>
      </c>
      <c r="C83" s="136"/>
      <c r="D83" s="136"/>
      <c r="E83" s="136"/>
      <c r="F83" s="136"/>
      <c r="G83" s="136"/>
      <c r="H83" s="136"/>
      <c r="I83" s="136"/>
      <c r="J83" s="136"/>
    </row>
    <row r="84" spans="1:11" s="4" customFormat="1" ht="15" customHeight="1" x14ac:dyDescent="0.25">
      <c r="A84" s="132"/>
      <c r="B84" s="136"/>
      <c r="C84" s="136"/>
      <c r="D84" s="136"/>
      <c r="E84" s="136"/>
      <c r="F84" s="136"/>
      <c r="G84" s="136"/>
      <c r="H84" s="136"/>
      <c r="I84" s="136"/>
      <c r="J84" s="136"/>
    </row>
    <row r="85" spans="1:11" s="4" customFormat="1" ht="15" customHeight="1" x14ac:dyDescent="0.25">
      <c r="A85" s="132"/>
      <c r="B85" s="136" t="s">
        <v>73</v>
      </c>
      <c r="C85" s="136"/>
      <c r="D85" s="136"/>
      <c r="E85" s="136"/>
      <c r="F85" s="136"/>
      <c r="G85" s="136"/>
      <c r="H85" s="136"/>
      <c r="I85" s="136"/>
      <c r="J85" s="136"/>
    </row>
    <row r="86" spans="1:11" s="4" customFormat="1" ht="15" customHeight="1" x14ac:dyDescent="0.25">
      <c r="A86" s="132"/>
      <c r="B86" s="136" t="s">
        <v>207</v>
      </c>
      <c r="C86" s="136"/>
      <c r="D86" s="136"/>
      <c r="E86" s="136"/>
      <c r="F86" s="136"/>
      <c r="G86" s="136"/>
      <c r="H86" s="136"/>
      <c r="I86" s="136"/>
      <c r="J86" s="136"/>
    </row>
    <row r="87" spans="1:11" s="4" customFormat="1" ht="15" customHeight="1" x14ac:dyDescent="0.25">
      <c r="A87" s="132"/>
      <c r="B87" s="136"/>
      <c r="C87" s="136"/>
      <c r="D87" s="136"/>
      <c r="E87" s="136"/>
      <c r="F87" s="136"/>
      <c r="G87" s="136"/>
      <c r="H87" s="136"/>
      <c r="I87" s="136"/>
      <c r="J87" s="136"/>
    </row>
    <row r="88" spans="1:11" s="4" customFormat="1" ht="15" customHeight="1" x14ac:dyDescent="0.25">
      <c r="A88" s="132"/>
      <c r="B88" s="136" t="s">
        <v>208</v>
      </c>
      <c r="C88" s="136"/>
      <c r="D88" s="136"/>
      <c r="E88" s="136"/>
      <c r="F88" s="136"/>
      <c r="G88" s="136"/>
      <c r="H88" s="136"/>
      <c r="I88" s="136"/>
      <c r="J88" s="136"/>
      <c r="K88" s="134"/>
    </row>
    <row r="89" spans="1:11" s="4" customFormat="1" ht="15" customHeight="1" x14ac:dyDescent="0.25">
      <c r="A89" s="132"/>
      <c r="B89" s="136" t="s">
        <v>209</v>
      </c>
      <c r="C89" s="136"/>
      <c r="D89" s="136"/>
      <c r="E89" s="136"/>
      <c r="F89" s="136"/>
      <c r="G89" s="136"/>
      <c r="H89" s="136"/>
      <c r="I89" s="136"/>
      <c r="J89" s="136"/>
      <c r="K89" s="134"/>
    </row>
    <row r="90" spans="1:11" s="4" customFormat="1" ht="15" customHeight="1" x14ac:dyDescent="0.25">
      <c r="A90" s="132"/>
      <c r="B90" s="136" t="s">
        <v>210</v>
      </c>
      <c r="C90" s="136"/>
      <c r="D90" s="136"/>
      <c r="E90" s="136"/>
      <c r="F90" s="136"/>
      <c r="G90" s="136"/>
      <c r="H90" s="136"/>
      <c r="I90" s="136"/>
      <c r="J90" s="136"/>
      <c r="K90" s="134"/>
    </row>
    <row r="91" spans="1:11" s="4" customFormat="1" ht="15" customHeight="1" x14ac:dyDescent="0.25">
      <c r="A91" s="132"/>
      <c r="B91" s="136" t="s">
        <v>211</v>
      </c>
      <c r="C91" s="136"/>
      <c r="D91" s="136"/>
      <c r="E91" s="136"/>
      <c r="F91" s="136"/>
      <c r="G91" s="136"/>
      <c r="H91" s="136"/>
      <c r="I91" s="136"/>
      <c r="J91" s="136"/>
      <c r="K91" s="134"/>
    </row>
    <row r="92" spans="1:11" s="4" customFormat="1" ht="15" customHeight="1" x14ac:dyDescent="0.25">
      <c r="A92" s="132"/>
      <c r="B92" s="136" t="s">
        <v>212</v>
      </c>
      <c r="C92" s="136"/>
      <c r="D92" s="136"/>
      <c r="E92" s="136"/>
      <c r="F92" s="136"/>
      <c r="G92" s="136"/>
      <c r="H92" s="136"/>
      <c r="I92" s="136"/>
      <c r="J92" s="136"/>
      <c r="K92" s="134"/>
    </row>
    <row r="93" spans="1:11" s="4" customFormat="1" ht="15" customHeight="1" x14ac:dyDescent="0.25">
      <c r="A93" s="132"/>
      <c r="B93" s="136" t="s">
        <v>213</v>
      </c>
      <c r="C93" s="136"/>
      <c r="D93" s="136"/>
      <c r="E93" s="136"/>
      <c r="F93" s="136"/>
      <c r="G93" s="136"/>
      <c r="H93" s="136"/>
      <c r="I93" s="136"/>
      <c r="J93" s="136"/>
      <c r="K93" s="134"/>
    </row>
    <row r="94" spans="1:11" s="4" customFormat="1" ht="15" customHeight="1" x14ac:dyDescent="0.25">
      <c r="A94" s="132"/>
      <c r="B94" s="135"/>
      <c r="C94" s="135"/>
      <c r="D94" s="135"/>
      <c r="E94" s="135"/>
      <c r="F94" s="135"/>
      <c r="G94" s="135"/>
      <c r="H94" s="135"/>
      <c r="I94" s="135"/>
      <c r="J94" s="135"/>
      <c r="K94" s="134"/>
    </row>
    <row r="95" spans="1:11" s="4" customFormat="1" ht="15" customHeight="1" x14ac:dyDescent="0.25">
      <c r="A95" s="132"/>
      <c r="B95" s="136" t="s">
        <v>252</v>
      </c>
      <c r="C95" s="136"/>
      <c r="D95" s="136"/>
      <c r="E95" s="136"/>
      <c r="F95" s="136"/>
      <c r="G95" s="136"/>
      <c r="H95" s="136"/>
      <c r="I95" s="136"/>
      <c r="J95" s="136"/>
    </row>
    <row r="96" spans="1:11" s="4" customFormat="1" ht="15" customHeight="1" x14ac:dyDescent="0.25">
      <c r="A96" s="132"/>
      <c r="B96" s="136" t="s">
        <v>249</v>
      </c>
      <c r="C96" s="136"/>
      <c r="D96" s="136"/>
      <c r="E96" s="136"/>
      <c r="F96" s="136"/>
      <c r="G96" s="136"/>
      <c r="H96" s="136"/>
      <c r="I96" s="136"/>
      <c r="J96" s="136"/>
    </row>
    <row r="97" spans="1:10" s="4" customFormat="1" ht="15" customHeight="1" x14ac:dyDescent="0.25">
      <c r="A97" s="132"/>
      <c r="B97" s="136" t="s">
        <v>250</v>
      </c>
      <c r="C97" s="136"/>
      <c r="D97" s="136"/>
      <c r="E97" s="136"/>
      <c r="F97" s="136"/>
      <c r="G97" s="136"/>
      <c r="H97" s="136"/>
      <c r="I97" s="136"/>
      <c r="J97" s="136"/>
    </row>
    <row r="98" spans="1:10" s="4" customFormat="1" ht="15" customHeight="1" x14ac:dyDescent="0.25">
      <c r="A98" s="132"/>
      <c r="B98" s="136" t="s">
        <v>251</v>
      </c>
      <c r="C98" s="136"/>
      <c r="D98" s="136"/>
      <c r="E98" s="136"/>
      <c r="F98" s="136"/>
      <c r="G98" s="136"/>
      <c r="H98" s="136"/>
      <c r="I98" s="136"/>
      <c r="J98" s="136"/>
    </row>
    <row r="99" spans="1:10" s="4" customFormat="1" ht="15" customHeight="1" x14ac:dyDescent="0.25">
      <c r="A99" s="132"/>
      <c r="B99" s="136" t="s">
        <v>253</v>
      </c>
      <c r="C99" s="136"/>
      <c r="D99" s="136"/>
      <c r="E99" s="136"/>
      <c r="F99" s="136"/>
      <c r="G99" s="136"/>
      <c r="H99" s="136"/>
      <c r="I99" s="136"/>
      <c r="J99" s="136"/>
    </row>
    <row r="100" spans="1:10" s="4" customFormat="1" ht="15" customHeight="1" x14ac:dyDescent="0.25">
      <c r="A100" s="132"/>
      <c r="B100" s="136"/>
      <c r="C100" s="136"/>
      <c r="D100" s="136"/>
      <c r="E100" s="136"/>
      <c r="F100" s="136"/>
      <c r="G100" s="136"/>
      <c r="H100" s="136"/>
      <c r="I100" s="136"/>
      <c r="J100" s="136"/>
    </row>
    <row r="101" spans="1:10" s="4" customFormat="1" ht="15" customHeight="1" x14ac:dyDescent="0.25">
      <c r="A101" s="132" t="s">
        <v>68</v>
      </c>
      <c r="B101" s="249" t="s">
        <v>69</v>
      </c>
      <c r="C101" s="249"/>
      <c r="D101" s="249"/>
      <c r="E101" s="249"/>
      <c r="F101" s="249"/>
      <c r="G101" s="249"/>
      <c r="H101" s="249"/>
      <c r="I101" s="249"/>
      <c r="J101" s="249"/>
    </row>
    <row r="102" spans="1:10" s="4" customFormat="1" ht="15" customHeight="1" x14ac:dyDescent="0.25">
      <c r="A102" s="132"/>
      <c r="B102" s="136" t="s">
        <v>70</v>
      </c>
      <c r="C102" s="136"/>
      <c r="D102" s="136"/>
      <c r="E102" s="136"/>
      <c r="F102" s="136"/>
      <c r="G102" s="136"/>
      <c r="H102" s="136"/>
      <c r="I102" s="136"/>
      <c r="J102" s="136"/>
    </row>
    <row r="103" spans="1:10" s="4" customFormat="1" ht="15" customHeight="1" x14ac:dyDescent="0.25">
      <c r="A103" s="132"/>
      <c r="B103" s="136" t="s">
        <v>223</v>
      </c>
      <c r="C103" s="136"/>
      <c r="D103" s="136"/>
      <c r="E103" s="136"/>
      <c r="F103" s="136"/>
      <c r="G103" s="136"/>
      <c r="H103" s="136"/>
      <c r="I103" s="136"/>
      <c r="J103" s="136"/>
    </row>
    <row r="104" spans="1:10" s="4" customFormat="1" ht="15" customHeight="1" x14ac:dyDescent="0.25">
      <c r="A104" s="132"/>
      <c r="B104" s="136" t="s">
        <v>224</v>
      </c>
      <c r="C104" s="136"/>
      <c r="D104" s="136"/>
      <c r="E104" s="136"/>
      <c r="F104" s="136"/>
      <c r="G104" s="136"/>
      <c r="H104" s="136"/>
      <c r="I104" s="136"/>
      <c r="J104" s="136"/>
    </row>
    <row r="105" spans="1:10" s="4" customFormat="1" ht="15" customHeight="1" x14ac:dyDescent="0.25">
      <c r="A105" s="132"/>
      <c r="B105" s="136" t="s">
        <v>71</v>
      </c>
      <c r="C105" s="136"/>
      <c r="D105" s="136"/>
      <c r="E105" s="136"/>
      <c r="F105" s="136"/>
      <c r="G105" s="136"/>
      <c r="H105" s="136"/>
      <c r="I105" s="136"/>
      <c r="J105" s="136"/>
    </row>
    <row r="106" spans="1:10" s="4" customFormat="1" ht="15" customHeight="1" x14ac:dyDescent="0.25">
      <c r="A106" s="132"/>
      <c r="B106" s="136" t="s">
        <v>72</v>
      </c>
      <c r="C106" s="136"/>
      <c r="D106" s="136"/>
      <c r="E106" s="136"/>
      <c r="F106" s="136"/>
      <c r="G106" s="136"/>
      <c r="H106" s="136"/>
      <c r="I106" s="136"/>
      <c r="J106" s="136"/>
    </row>
    <row r="107" spans="1:10" s="4" customFormat="1" ht="15" customHeight="1" x14ac:dyDescent="0.25">
      <c r="A107" s="132"/>
      <c r="B107" s="136"/>
      <c r="C107" s="136"/>
      <c r="D107" s="136"/>
      <c r="E107" s="136"/>
      <c r="F107" s="136"/>
      <c r="G107" s="136"/>
      <c r="H107" s="136"/>
      <c r="I107" s="136"/>
      <c r="J107" s="136"/>
    </row>
    <row r="108" spans="1:10" s="4" customFormat="1" ht="15" customHeight="1" x14ac:dyDescent="0.25">
      <c r="A108" s="132"/>
      <c r="B108" s="136" t="s">
        <v>225</v>
      </c>
      <c r="C108" s="136"/>
      <c r="D108" s="136"/>
      <c r="E108" s="136"/>
      <c r="F108" s="136"/>
      <c r="G108" s="136"/>
      <c r="H108" s="136"/>
      <c r="I108" s="136"/>
      <c r="J108" s="136"/>
    </row>
    <row r="109" spans="1:10" s="2" customFormat="1" ht="12" x14ac:dyDescent="0.25">
      <c r="A109" s="5"/>
    </row>
    <row r="110" spans="1:10" s="2" customFormat="1" x14ac:dyDescent="0.25">
      <c r="A110" s="5"/>
    </row>
  </sheetData>
  <mergeCells count="125">
    <mergeCell ref="B12:J12"/>
    <mergeCell ref="B13:J13"/>
    <mergeCell ref="B14:J14"/>
    <mergeCell ref="B58:J58"/>
    <mergeCell ref="B59:J59"/>
    <mergeCell ref="B60:J60"/>
    <mergeCell ref="B64:J64"/>
    <mergeCell ref="B65:J65"/>
    <mergeCell ref="B92:J92"/>
    <mergeCell ref="D44:F44"/>
    <mergeCell ref="G42:H43"/>
    <mergeCell ref="D31:F31"/>
    <mergeCell ref="D32:F32"/>
    <mergeCell ref="D33:F33"/>
    <mergeCell ref="D34:F34"/>
    <mergeCell ref="D35:F35"/>
    <mergeCell ref="D36:F36"/>
    <mergeCell ref="D37:F37"/>
    <mergeCell ref="D38:F38"/>
    <mergeCell ref="D39:F39"/>
    <mergeCell ref="G44:H44"/>
    <mergeCell ref="D40:F40"/>
    <mergeCell ref="D41:F41"/>
    <mergeCell ref="D42:F42"/>
    <mergeCell ref="B3:J3"/>
    <mergeCell ref="B5:J5"/>
    <mergeCell ref="B6:J6"/>
    <mergeCell ref="B7:J7"/>
    <mergeCell ref="B8:J8"/>
    <mergeCell ref="B9:J9"/>
    <mergeCell ref="B10:J10"/>
    <mergeCell ref="B11:J11"/>
    <mergeCell ref="B16:J16"/>
    <mergeCell ref="B17:J17"/>
    <mergeCell ref="B18:J18"/>
    <mergeCell ref="B19:J19"/>
    <mergeCell ref="B66:J66"/>
    <mergeCell ref="B61:J61"/>
    <mergeCell ref="B62:J62"/>
    <mergeCell ref="B63:J63"/>
    <mergeCell ref="D43:F43"/>
    <mergeCell ref="D30:F30"/>
    <mergeCell ref="G30:H30"/>
    <mergeCell ref="I30:J30"/>
    <mergeCell ref="C35:C36"/>
    <mergeCell ref="G31:H31"/>
    <mergeCell ref="G32:H32"/>
    <mergeCell ref="G33:H33"/>
    <mergeCell ref="G34:H34"/>
    <mergeCell ref="I31:J36"/>
    <mergeCell ref="I39:J39"/>
    <mergeCell ref="I40:J40"/>
    <mergeCell ref="I44:J44"/>
    <mergeCell ref="G35:H35"/>
    <mergeCell ref="G36:H36"/>
    <mergeCell ref="B25:J25"/>
    <mergeCell ref="B26:J26"/>
    <mergeCell ref="B27:J27"/>
    <mergeCell ref="B28:J28"/>
    <mergeCell ref="B29:J29"/>
    <mergeCell ref="B20:J20"/>
    <mergeCell ref="B21:J21"/>
    <mergeCell ref="B22:J22"/>
    <mergeCell ref="B23:J23"/>
    <mergeCell ref="B24:J24"/>
    <mergeCell ref="B47:J47"/>
    <mergeCell ref="B48:J48"/>
    <mergeCell ref="B49:J49"/>
    <mergeCell ref="B50:J50"/>
    <mergeCell ref="I41:J43"/>
    <mergeCell ref="I37:J38"/>
    <mergeCell ref="B45:J45"/>
    <mergeCell ref="B46:J46"/>
    <mergeCell ref="G37:H37"/>
    <mergeCell ref="G38:H38"/>
    <mergeCell ref="G39:H39"/>
    <mergeCell ref="G40:H40"/>
    <mergeCell ref="G41:H41"/>
    <mergeCell ref="B56:J56"/>
    <mergeCell ref="B57:J57"/>
    <mergeCell ref="B67:J67"/>
    <mergeCell ref="B51:J51"/>
    <mergeCell ref="B52:J52"/>
    <mergeCell ref="B53:J53"/>
    <mergeCell ref="B54:J54"/>
    <mergeCell ref="B55:J55"/>
    <mergeCell ref="B73:J73"/>
    <mergeCell ref="B74:J74"/>
    <mergeCell ref="B75:J75"/>
    <mergeCell ref="B76:J76"/>
    <mergeCell ref="B77:J77"/>
    <mergeCell ref="B68:J68"/>
    <mergeCell ref="B69:J69"/>
    <mergeCell ref="B70:J70"/>
    <mergeCell ref="B71:J71"/>
    <mergeCell ref="B72:J72"/>
    <mergeCell ref="B83:J83"/>
    <mergeCell ref="B84:J84"/>
    <mergeCell ref="B85:J85"/>
    <mergeCell ref="B86:J86"/>
    <mergeCell ref="B78:J78"/>
    <mergeCell ref="B79:J79"/>
    <mergeCell ref="B80:J80"/>
    <mergeCell ref="B81:J81"/>
    <mergeCell ref="B82:J82"/>
    <mergeCell ref="B95:J95"/>
    <mergeCell ref="B96:J96"/>
    <mergeCell ref="B97:J97"/>
    <mergeCell ref="B98:J98"/>
    <mergeCell ref="B87:J87"/>
    <mergeCell ref="B88:J88"/>
    <mergeCell ref="B90:J90"/>
    <mergeCell ref="B89:J89"/>
    <mergeCell ref="B91:J91"/>
    <mergeCell ref="B93:J93"/>
    <mergeCell ref="B105:J105"/>
    <mergeCell ref="B100:J100"/>
    <mergeCell ref="B106:J106"/>
    <mergeCell ref="B107:J107"/>
    <mergeCell ref="B108:J108"/>
    <mergeCell ref="B99:J99"/>
    <mergeCell ref="B101:J101"/>
    <mergeCell ref="B102:J102"/>
    <mergeCell ref="B103:J103"/>
    <mergeCell ref="B104:J104"/>
  </mergeCells>
  <phoneticPr fontId="1"/>
  <pageMargins left="0.25" right="0.25" top="0.75" bottom="0.75" header="0.3" footer="0.3"/>
  <pageSetup paperSize="9" scale="99" fitToHeight="0" orientation="portrait" r:id="rId1"/>
  <rowBreaks count="1" manualBreakCount="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84"/>
  <sheetViews>
    <sheetView topLeftCell="A34" zoomScale="130" zoomScaleNormal="130" workbookViewId="0">
      <selection activeCell="I10" sqref="I10"/>
    </sheetView>
  </sheetViews>
  <sheetFormatPr defaultRowHeight="12.75" x14ac:dyDescent="0.25"/>
  <cols>
    <col min="1" max="1" width="2.73046875" customWidth="1"/>
    <col min="2" max="10" width="10" customWidth="1"/>
    <col min="11" max="11" width="9.46484375" customWidth="1"/>
    <col min="12" max="12" width="3" customWidth="1"/>
    <col min="13" max="13" width="7.46484375" customWidth="1"/>
    <col min="17" max="17" width="3.265625" customWidth="1"/>
    <col min="18" max="18" width="2.3984375" customWidth="1"/>
    <col min="19" max="20" width="9.86328125" bestFit="1" customWidth="1"/>
    <col min="21" max="21" width="6.265625" customWidth="1"/>
  </cols>
  <sheetData>
    <row r="1" spans="1:18" ht="11.1" customHeight="1" x14ac:dyDescent="0.25">
      <c r="A1" s="13"/>
      <c r="B1" s="185" t="s">
        <v>119</v>
      </c>
      <c r="C1" s="185"/>
      <c r="D1" s="185"/>
      <c r="E1" s="185"/>
      <c r="F1" s="185"/>
      <c r="G1" s="185"/>
      <c r="H1" s="185"/>
      <c r="I1" s="185"/>
      <c r="J1" s="185"/>
      <c r="K1" s="20"/>
      <c r="L1" s="20"/>
      <c r="M1" s="20"/>
    </row>
    <row r="2" spans="1:18" ht="20.45" customHeight="1" x14ac:dyDescent="0.25">
      <c r="A2" s="13"/>
      <c r="B2" s="185"/>
      <c r="C2" s="185"/>
      <c r="D2" s="185"/>
      <c r="E2" s="185"/>
      <c r="F2" s="185"/>
      <c r="G2" s="185"/>
      <c r="H2" s="185"/>
      <c r="I2" s="185"/>
      <c r="J2" s="185"/>
      <c r="K2" s="20"/>
      <c r="L2" s="20"/>
      <c r="M2" s="20"/>
    </row>
    <row r="3" spans="1:18" ht="11.45" customHeight="1" x14ac:dyDescent="0.25">
      <c r="A3" s="13"/>
      <c r="B3" s="11" t="s">
        <v>118</v>
      </c>
      <c r="C3" s="198" t="s">
        <v>205</v>
      </c>
      <c r="D3" s="199"/>
      <c r="E3" s="200"/>
      <c r="F3" s="12"/>
      <c r="G3" s="12"/>
      <c r="H3" s="12"/>
      <c r="I3" s="12"/>
      <c r="J3" s="12"/>
      <c r="K3" s="20"/>
      <c r="L3" s="66"/>
      <c r="M3" s="67"/>
      <c r="N3" s="68"/>
    </row>
    <row r="4" spans="1:18" ht="12" customHeight="1" x14ac:dyDescent="0.25">
      <c r="A4" s="13"/>
      <c r="B4" s="186" t="s">
        <v>164</v>
      </c>
      <c r="C4" s="192"/>
      <c r="D4" s="193"/>
      <c r="E4" s="194"/>
      <c r="F4" s="31"/>
      <c r="G4" s="188" t="s">
        <v>115</v>
      </c>
      <c r="H4" s="192" t="s">
        <v>176</v>
      </c>
      <c r="I4" s="193"/>
      <c r="J4" s="193"/>
      <c r="K4" s="201"/>
      <c r="L4" s="20"/>
      <c r="M4" s="20"/>
    </row>
    <row r="5" spans="1:18" ht="12" customHeight="1" x14ac:dyDescent="0.25">
      <c r="A5" s="13"/>
      <c r="B5" s="187"/>
      <c r="C5" s="195"/>
      <c r="D5" s="196"/>
      <c r="E5" s="197"/>
      <c r="F5" s="32"/>
      <c r="G5" s="188"/>
      <c r="H5" s="195"/>
      <c r="I5" s="196"/>
      <c r="J5" s="196"/>
      <c r="K5" s="202"/>
      <c r="L5" s="20"/>
      <c r="M5" s="20"/>
    </row>
    <row r="6" spans="1:18" ht="15" customHeight="1" x14ac:dyDescent="0.25">
      <c r="A6" s="13"/>
      <c r="B6" s="14"/>
      <c r="C6" s="14"/>
      <c r="D6" s="14"/>
      <c r="E6" s="14"/>
      <c r="F6" s="14"/>
      <c r="G6" s="14"/>
      <c r="H6" s="14"/>
      <c r="I6" s="14"/>
      <c r="J6" s="14"/>
      <c r="K6" s="20"/>
      <c r="L6" s="20"/>
      <c r="M6" s="20"/>
    </row>
    <row r="7" spans="1:18" ht="15" customHeight="1" x14ac:dyDescent="0.25">
      <c r="A7" s="13"/>
      <c r="B7" s="146" t="s">
        <v>100</v>
      </c>
      <c r="C7" s="147"/>
      <c r="D7" s="85">
        <v>26.4</v>
      </c>
      <c r="E7" s="53" t="s">
        <v>178</v>
      </c>
      <c r="F7" s="30"/>
      <c r="G7" s="146" t="s">
        <v>78</v>
      </c>
      <c r="H7" s="147"/>
      <c r="I7" s="189" t="s">
        <v>123</v>
      </c>
      <c r="J7" s="190"/>
      <c r="K7" s="102"/>
      <c r="L7" s="20"/>
      <c r="M7" s="20"/>
    </row>
    <row r="8" spans="1:18" ht="15" customHeight="1" x14ac:dyDescent="0.25">
      <c r="A8" s="13"/>
      <c r="B8" s="146" t="s">
        <v>101</v>
      </c>
      <c r="C8" s="147"/>
      <c r="D8" s="85">
        <v>27</v>
      </c>
      <c r="E8" s="53" t="s">
        <v>178</v>
      </c>
      <c r="F8" s="30"/>
      <c r="G8" s="146" t="s">
        <v>102</v>
      </c>
      <c r="H8" s="147"/>
      <c r="I8" s="189" t="s">
        <v>206</v>
      </c>
      <c r="J8" s="190"/>
      <c r="K8" s="102"/>
      <c r="L8" s="20"/>
      <c r="M8" s="20"/>
    </row>
    <row r="9" spans="1:18" ht="15" customHeight="1" x14ac:dyDescent="0.25">
      <c r="A9" s="13"/>
      <c r="B9" s="146" t="s">
        <v>109</v>
      </c>
      <c r="C9" s="147"/>
      <c r="D9" s="69">
        <v>1015.7</v>
      </c>
      <c r="E9" s="53" t="s">
        <v>192</v>
      </c>
      <c r="F9" s="30"/>
      <c r="G9" s="146" t="s">
        <v>98</v>
      </c>
      <c r="H9" s="147"/>
      <c r="I9" s="189" t="s">
        <v>124</v>
      </c>
      <c r="J9" s="190"/>
      <c r="K9" s="102"/>
      <c r="L9" s="20"/>
      <c r="M9" s="20"/>
    </row>
    <row r="10" spans="1:18" ht="15" customHeight="1" x14ac:dyDescent="0.25">
      <c r="A10" s="13"/>
      <c r="B10" s="14"/>
      <c r="C10" s="14"/>
      <c r="D10" s="14"/>
      <c r="E10" s="14"/>
      <c r="F10" s="14"/>
      <c r="G10" s="14"/>
      <c r="H10" s="14"/>
      <c r="I10" s="14"/>
      <c r="J10" s="14"/>
      <c r="K10" s="20"/>
      <c r="L10" s="20"/>
      <c r="M10" s="20"/>
    </row>
    <row r="11" spans="1:18" ht="15" customHeight="1" x14ac:dyDescent="0.25">
      <c r="A11" s="13"/>
      <c r="B11" s="191" t="s">
        <v>172</v>
      </c>
      <c r="C11" s="191"/>
      <c r="D11" s="191"/>
      <c r="E11" s="191"/>
      <c r="F11" s="49"/>
      <c r="G11" s="191" t="s">
        <v>173</v>
      </c>
      <c r="H11" s="191"/>
      <c r="I11" s="191"/>
      <c r="J11" s="191"/>
      <c r="K11" s="102"/>
      <c r="L11" s="20"/>
      <c r="M11" s="20"/>
    </row>
    <row r="12" spans="1:18" ht="15" customHeight="1" x14ac:dyDescent="0.25">
      <c r="A12" s="13"/>
      <c r="B12" s="203" t="s">
        <v>79</v>
      </c>
      <c r="C12" s="203"/>
      <c r="D12" s="203"/>
      <c r="E12" s="203"/>
      <c r="F12" s="27"/>
      <c r="G12" s="203" t="s">
        <v>79</v>
      </c>
      <c r="H12" s="203"/>
      <c r="I12" s="203"/>
      <c r="J12" s="203"/>
      <c r="K12" s="102"/>
      <c r="L12" s="20"/>
      <c r="M12" s="20"/>
    </row>
    <row r="13" spans="1:18" ht="30" customHeight="1" x14ac:dyDescent="0.25">
      <c r="A13" s="13"/>
      <c r="B13" s="204" t="s">
        <v>163</v>
      </c>
      <c r="C13" s="204"/>
      <c r="D13" s="204" t="s">
        <v>179</v>
      </c>
      <c r="E13" s="204"/>
      <c r="F13" s="15"/>
      <c r="G13" s="204" t="s">
        <v>163</v>
      </c>
      <c r="H13" s="204"/>
      <c r="I13" s="204" t="s">
        <v>179</v>
      </c>
      <c r="J13" s="204"/>
      <c r="K13" s="102"/>
      <c r="L13" s="20"/>
      <c r="M13" s="20"/>
      <c r="R13" s="10"/>
    </row>
    <row r="14" spans="1:18" ht="15" customHeight="1" x14ac:dyDescent="0.25">
      <c r="A14" s="13"/>
      <c r="B14" s="44" t="s">
        <v>150</v>
      </c>
      <c r="C14" s="44" t="s">
        <v>151</v>
      </c>
      <c r="D14" s="44" t="s">
        <v>159</v>
      </c>
      <c r="E14" s="44" t="s">
        <v>160</v>
      </c>
      <c r="F14" s="15"/>
      <c r="G14" s="44" t="s">
        <v>150</v>
      </c>
      <c r="H14" s="44" t="s">
        <v>151</v>
      </c>
      <c r="I14" s="44" t="s">
        <v>159</v>
      </c>
      <c r="J14" s="44" t="s">
        <v>160</v>
      </c>
      <c r="K14" s="102"/>
      <c r="L14" s="20"/>
      <c r="M14" s="20"/>
    </row>
    <row r="15" spans="1:18" ht="15" customHeight="1" x14ac:dyDescent="0.25">
      <c r="A15" s="13"/>
      <c r="B15" s="71">
        <f>'zero flow'!B48</f>
        <v>0</v>
      </c>
      <c r="C15" s="71">
        <f>'zero flow'!C48</f>
        <v>-0.14000000000000004</v>
      </c>
      <c r="D15" s="71">
        <f>'zero flow'!D48</f>
        <v>0.18275862068965523</v>
      </c>
      <c r="E15" s="71">
        <f>'zero flow'!E48</f>
        <v>0</v>
      </c>
      <c r="F15" s="28"/>
      <c r="G15" s="71">
        <f>'zero flow'!H48</f>
        <v>0.18275862068965523</v>
      </c>
      <c r="H15" s="71">
        <f>'zero flow'!I48</f>
        <v>0</v>
      </c>
      <c r="I15" s="71">
        <f>'zero flow'!J48</f>
        <v>2.54</v>
      </c>
      <c r="J15" s="71">
        <f>'zero flow'!K48</f>
        <v>0</v>
      </c>
      <c r="K15" s="102"/>
      <c r="L15" s="20"/>
      <c r="M15" s="20"/>
    </row>
    <row r="16" spans="1:18" ht="15" customHeight="1" x14ac:dyDescent="0.25">
      <c r="A16" s="13"/>
      <c r="B16" s="144" t="s">
        <v>161</v>
      </c>
      <c r="C16" s="145"/>
      <c r="D16" s="144" t="s">
        <v>162</v>
      </c>
      <c r="E16" s="145"/>
      <c r="F16" s="45"/>
      <c r="G16" s="144" t="s">
        <v>161</v>
      </c>
      <c r="H16" s="145"/>
      <c r="I16" s="144" t="s">
        <v>162</v>
      </c>
      <c r="J16" s="145"/>
      <c r="K16" s="102"/>
      <c r="L16" s="20"/>
      <c r="M16" s="20"/>
    </row>
    <row r="17" spans="1:22" ht="15" customHeight="1" x14ac:dyDescent="0.25">
      <c r="A17" s="13"/>
      <c r="B17" s="157">
        <f>'zero flow'!B54:C54</f>
        <v>-9.3333333333333351E-2</v>
      </c>
      <c r="C17" s="158"/>
      <c r="D17" s="157">
        <f>'zero flow'!D54:E54</f>
        <v>0.17666666666666672</v>
      </c>
      <c r="E17" s="158"/>
      <c r="F17" s="131"/>
      <c r="G17" s="157">
        <f>'zero flow'!N54</f>
        <v>0.17666666666666672</v>
      </c>
      <c r="H17" s="158"/>
      <c r="I17" s="157">
        <f>'zero flow'!O54</f>
        <v>2.54</v>
      </c>
      <c r="J17" s="158"/>
      <c r="K17" s="102"/>
      <c r="L17" s="20"/>
      <c r="M17" s="20"/>
    </row>
    <row r="18" spans="1:22" ht="15" customHeight="1" x14ac:dyDescent="0.25">
      <c r="A18" s="13"/>
      <c r="B18" s="146" t="s">
        <v>121</v>
      </c>
      <c r="C18" s="161"/>
      <c r="D18" s="147"/>
      <c r="E18" s="70" t="s">
        <v>203</v>
      </c>
      <c r="F18" s="151"/>
      <c r="G18" s="152"/>
      <c r="H18" s="152"/>
      <c r="I18" s="152"/>
      <c r="J18" s="153"/>
      <c r="K18" s="102"/>
      <c r="L18" s="20"/>
      <c r="M18" s="20"/>
    </row>
    <row r="19" spans="1:22" ht="15" customHeight="1" x14ac:dyDescent="0.25">
      <c r="A19" s="13"/>
      <c r="B19" s="146" t="s">
        <v>120</v>
      </c>
      <c r="C19" s="147"/>
      <c r="D19" s="148" t="s">
        <v>177</v>
      </c>
      <c r="E19" s="149"/>
      <c r="F19" s="149"/>
      <c r="G19" s="149"/>
      <c r="H19" s="149"/>
      <c r="I19" s="149"/>
      <c r="J19" s="150"/>
      <c r="K19" s="102"/>
      <c r="L19" s="20"/>
      <c r="M19" s="20"/>
    </row>
    <row r="20" spans="1:22" ht="15" customHeight="1" x14ac:dyDescent="0.25">
      <c r="A20" s="16"/>
      <c r="B20" s="14"/>
      <c r="C20" s="14"/>
      <c r="D20" s="14"/>
      <c r="E20" s="14"/>
      <c r="F20" s="14"/>
      <c r="G20" s="14"/>
      <c r="H20" s="14"/>
      <c r="I20" s="14"/>
      <c r="J20" s="14"/>
      <c r="K20" s="20"/>
      <c r="L20" s="20"/>
      <c r="M20" s="20"/>
    </row>
    <row r="21" spans="1:22" s="10" customFormat="1" ht="15" customHeight="1" x14ac:dyDescent="0.25">
      <c r="A21" s="17"/>
      <c r="B21" s="156" t="s">
        <v>80</v>
      </c>
      <c r="C21" s="156"/>
      <c r="D21" s="18"/>
      <c r="E21" s="18"/>
      <c r="F21" s="18"/>
      <c r="G21" s="18"/>
      <c r="H21" s="18"/>
      <c r="I21" s="18"/>
      <c r="J21" s="18"/>
      <c r="K21" s="26"/>
      <c r="L21" s="26"/>
      <c r="M21" s="26"/>
    </row>
    <row r="22" spans="1:22" ht="15" customHeight="1" x14ac:dyDescent="0.25">
      <c r="A22" s="16"/>
      <c r="B22" s="159"/>
      <c r="C22" s="160"/>
      <c r="D22" s="138" t="s">
        <v>196</v>
      </c>
      <c r="E22" s="152"/>
      <c r="F22" s="152"/>
      <c r="G22" s="153"/>
      <c r="H22" s="138" t="s">
        <v>198</v>
      </c>
      <c r="I22" s="141"/>
      <c r="J22" s="139"/>
      <c r="K22" s="153"/>
      <c r="L22" s="20"/>
      <c r="M22" s="20"/>
      <c r="N22" s="86" t="s">
        <v>125</v>
      </c>
      <c r="O22" s="86" t="s">
        <v>199</v>
      </c>
    </row>
    <row r="23" spans="1:22" ht="15" customHeight="1" x14ac:dyDescent="0.25">
      <c r="A23" s="16"/>
      <c r="B23" s="144" t="s">
        <v>81</v>
      </c>
      <c r="C23" s="160"/>
      <c r="D23" s="15" t="s">
        <v>82</v>
      </c>
      <c r="E23" s="15" t="s">
        <v>83</v>
      </c>
      <c r="F23" s="100" t="s">
        <v>204</v>
      </c>
      <c r="G23" s="130" t="s">
        <v>201</v>
      </c>
      <c r="H23" s="15" t="s">
        <v>82</v>
      </c>
      <c r="I23" s="15" t="s">
        <v>83</v>
      </c>
      <c r="J23" s="100" t="s">
        <v>204</v>
      </c>
      <c r="K23" s="130" t="s">
        <v>201</v>
      </c>
      <c r="L23" s="20"/>
      <c r="M23" s="20"/>
      <c r="N23" s="86" t="s">
        <v>197</v>
      </c>
      <c r="O23" s="86" t="s">
        <v>197</v>
      </c>
    </row>
    <row r="24" spans="1:22" ht="15" customHeight="1" x14ac:dyDescent="0.25">
      <c r="A24" s="16"/>
      <c r="B24" s="144" t="s">
        <v>84</v>
      </c>
      <c r="C24" s="144"/>
      <c r="D24" s="15" t="s">
        <v>85</v>
      </c>
      <c r="E24" s="15" t="s">
        <v>87</v>
      </c>
      <c r="F24" s="15" t="s">
        <v>85</v>
      </c>
      <c r="G24" s="15" t="s">
        <v>87</v>
      </c>
      <c r="H24" s="15" t="s">
        <v>85</v>
      </c>
      <c r="I24" s="15" t="s">
        <v>87</v>
      </c>
      <c r="J24" s="15" t="s">
        <v>85</v>
      </c>
      <c r="K24" s="15" t="s">
        <v>87</v>
      </c>
      <c r="L24" s="20"/>
      <c r="M24" s="20"/>
      <c r="N24" s="100" t="s">
        <v>83</v>
      </c>
      <c r="O24" s="100" t="s">
        <v>83</v>
      </c>
      <c r="R24" s="93"/>
      <c r="S24" s="94" t="s">
        <v>186</v>
      </c>
      <c r="T24" s="94"/>
      <c r="U24" s="94"/>
      <c r="V24" s="95"/>
    </row>
    <row r="25" spans="1:22" ht="15" customHeight="1" x14ac:dyDescent="0.25">
      <c r="A25" s="16"/>
      <c r="B25" s="154" t="s">
        <v>127</v>
      </c>
      <c r="C25" s="155"/>
      <c r="D25" s="71">
        <f>B17</f>
        <v>-9.3333333333333351E-2</v>
      </c>
      <c r="E25" s="122" t="s">
        <v>153</v>
      </c>
      <c r="F25" s="121">
        <f>(D25+D31)/2</f>
        <v>4.1666666666666685E-2</v>
      </c>
      <c r="G25" s="123"/>
      <c r="H25" s="121">
        <f>G17</f>
        <v>0.17666666666666672</v>
      </c>
      <c r="I25" s="124" t="s">
        <v>202</v>
      </c>
      <c r="J25" s="121">
        <f>(H25+H31)/2</f>
        <v>1.3583333333333334</v>
      </c>
      <c r="K25" s="125"/>
      <c r="L25" s="20"/>
      <c r="M25" s="20"/>
      <c r="N25" s="100" t="s">
        <v>87</v>
      </c>
      <c r="O25" s="100" t="s">
        <v>87</v>
      </c>
      <c r="R25" s="96"/>
      <c r="S25" s="87">
        <f>IF(COUNTIF(F26:F30,"&gt;0")&gt;2,INTERCEPT(S26:S30,T26:T30),"")</f>
        <v>3.2852533545638751</v>
      </c>
      <c r="T25" s="87">
        <f>IF(COUNTIF(N26:N30,"&gt;0")&gt;2,SLOPE(S26:S30,T26:T30),"")</f>
        <v>0.9069708176560185</v>
      </c>
      <c r="U25" s="87">
        <f>IF(ISNUMBER(S25),EXP(S25),"")</f>
        <v>26.715752015237108</v>
      </c>
      <c r="V25" s="88">
        <f>IF(ISNUMBER(T25),1/T25,"")</f>
        <v>1.1025713071831866</v>
      </c>
    </row>
    <row r="26" spans="1:22" ht="15" customHeight="1" x14ac:dyDescent="0.25">
      <c r="A26" s="16"/>
      <c r="B26" s="144">
        <v>1</v>
      </c>
      <c r="C26" s="144"/>
      <c r="D26" s="126">
        <v>10</v>
      </c>
      <c r="E26" s="126">
        <v>27</v>
      </c>
      <c r="F26" s="127">
        <f>D26-$F$25</f>
        <v>9.9583333333333339</v>
      </c>
      <c r="G26" s="127">
        <f>N26</f>
        <v>27.054108216432869</v>
      </c>
      <c r="H26" s="126">
        <v>20</v>
      </c>
      <c r="I26" s="126">
        <v>39.6</v>
      </c>
      <c r="J26" s="127">
        <f>H26-$J$25</f>
        <v>18.641666666666666</v>
      </c>
      <c r="K26" s="127">
        <f>O26</f>
        <v>39.520799999999994</v>
      </c>
      <c r="L26" s="20"/>
      <c r="M26" s="20"/>
      <c r="N26" s="101">
        <f>E26*((273+$D$8)/(273+$D$7))</f>
        <v>27.054108216432869</v>
      </c>
      <c r="O26" s="101">
        <f>I26*((273+$D$7)/(273+$D$8))</f>
        <v>39.520799999999994</v>
      </c>
      <c r="R26" s="97">
        <v>1</v>
      </c>
      <c r="S26" s="87">
        <f>IF(N26&gt;0,LN(N26),"")</f>
        <v>3.2978388686750022</v>
      </c>
      <c r="T26" s="87">
        <f>IF(F26&gt;0,LN(F26/9.8),"")</f>
        <v>1.6027335907038694E-2</v>
      </c>
      <c r="U26" s="89" t="s">
        <v>200</v>
      </c>
      <c r="V26" s="88">
        <f>IF(COUNTIF(F26:F30,"&gt;0")&gt;2,RSQ(S26:S30,T26:T30),"")</f>
        <v>0.99803893317911752</v>
      </c>
    </row>
    <row r="27" spans="1:22" ht="15" customHeight="1" x14ac:dyDescent="0.25">
      <c r="A27" s="16"/>
      <c r="B27" s="144">
        <v>2</v>
      </c>
      <c r="C27" s="144"/>
      <c r="D27" s="126">
        <v>20</v>
      </c>
      <c r="E27" s="126">
        <v>52.1</v>
      </c>
      <c r="F27" s="127">
        <f t="shared" ref="F27:F30" si="0">D27-$F$25</f>
        <v>19.958333333333332</v>
      </c>
      <c r="G27" s="127">
        <f t="shared" ref="G27:G30" si="1">N27</f>
        <v>52.204408817635276</v>
      </c>
      <c r="H27" s="126">
        <v>30</v>
      </c>
      <c r="I27" s="126">
        <v>58.6</v>
      </c>
      <c r="J27" s="127">
        <f t="shared" ref="J27:J30" si="2">H27-$J$25</f>
        <v>28.641666666666666</v>
      </c>
      <c r="K27" s="127">
        <f t="shared" ref="K27:K30" si="3">O27</f>
        <v>58.482799999999997</v>
      </c>
      <c r="L27" s="20"/>
      <c r="M27" s="20"/>
      <c r="N27" s="101">
        <f>E27*((273+$D$8)/(273+$D$7))</f>
        <v>52.204408817635276</v>
      </c>
      <c r="O27" s="101">
        <f>I27*((273+$D$7)/(273+$D$8))</f>
        <v>58.482799999999997</v>
      </c>
      <c r="P27" s="61"/>
      <c r="Q27" s="61"/>
      <c r="R27" s="97">
        <v>2</v>
      </c>
      <c r="S27" s="87">
        <f t="shared" ref="S27:S30" si="4">IF(N27&gt;0,LN(N27),"")</f>
        <v>3.9551669514299945</v>
      </c>
      <c r="T27" s="87">
        <f>IF(F27&gt;0,LN(F27/9.8),"")</f>
        <v>0.71126438138644321</v>
      </c>
      <c r="U27" s="89" t="s">
        <v>193</v>
      </c>
      <c r="V27" s="88">
        <f>EXP(IF(COUNTIF(F26:F30,"&gt;0")&gt;2,STEYX(S26:S30,T26:T30),0))</f>
        <v>1.0300051468884275</v>
      </c>
    </row>
    <row r="28" spans="1:22" ht="15" customHeight="1" x14ac:dyDescent="0.25">
      <c r="A28" s="16"/>
      <c r="B28" s="144">
        <v>3</v>
      </c>
      <c r="C28" s="144"/>
      <c r="D28" s="126">
        <v>30</v>
      </c>
      <c r="E28" s="126">
        <v>70.400000000000006</v>
      </c>
      <c r="F28" s="127">
        <f t="shared" si="0"/>
        <v>29.958333333333332</v>
      </c>
      <c r="G28" s="127">
        <f t="shared" si="1"/>
        <v>70.541082164328671</v>
      </c>
      <c r="H28" s="126">
        <v>40</v>
      </c>
      <c r="I28" s="126">
        <v>76.5</v>
      </c>
      <c r="J28" s="127">
        <f t="shared" si="2"/>
        <v>38.641666666666666</v>
      </c>
      <c r="K28" s="127">
        <f t="shared" si="3"/>
        <v>76.346999999999994</v>
      </c>
      <c r="L28" s="20"/>
      <c r="M28" s="20"/>
      <c r="N28" s="101">
        <f>E28*((273+$D$8)/(273+$D$7))</f>
        <v>70.541082164328671</v>
      </c>
      <c r="O28" s="101">
        <f>I28*((273+$D$7)/(273+$D$8))</f>
        <v>76.346999999999994</v>
      </c>
      <c r="Q28" s="62"/>
      <c r="R28" s="97">
        <v>3</v>
      </c>
      <c r="S28" s="87">
        <f t="shared" si="4"/>
        <v>4.2561952658346698</v>
      </c>
      <c r="T28" s="87">
        <f>IF(F28&gt;0,LN(F28/9.8),"")</f>
        <v>1.1174251416965746</v>
      </c>
      <c r="U28" s="87">
        <f>IF(ISNUMBER(S25),EXP(S25),"")</f>
        <v>26.715752015237108</v>
      </c>
      <c r="V28" s="88">
        <v>1</v>
      </c>
    </row>
    <row r="29" spans="1:22" ht="15" customHeight="1" x14ac:dyDescent="0.25">
      <c r="A29" s="16"/>
      <c r="B29" s="144">
        <v>4</v>
      </c>
      <c r="C29" s="144"/>
      <c r="D29" s="126">
        <v>40</v>
      </c>
      <c r="E29" s="126">
        <v>96.3</v>
      </c>
      <c r="F29" s="127">
        <f t="shared" si="0"/>
        <v>39.958333333333336</v>
      </c>
      <c r="G29" s="127">
        <f t="shared" si="1"/>
        <v>96.492985971943895</v>
      </c>
      <c r="H29" s="126">
        <v>50</v>
      </c>
      <c r="I29" s="126">
        <v>91.2</v>
      </c>
      <c r="J29" s="127">
        <f t="shared" si="2"/>
        <v>48.641666666666666</v>
      </c>
      <c r="K29" s="127">
        <f t="shared" si="3"/>
        <v>91.017599999999987</v>
      </c>
      <c r="L29" s="20"/>
      <c r="M29" s="20"/>
      <c r="N29" s="101">
        <f>E29*((273+$D$8)/(273+$D$7))</f>
        <v>96.492985971943895</v>
      </c>
      <c r="O29" s="101">
        <f>I29*((273+$D$7)/(273+$D$8))</f>
        <v>91.017599999999987</v>
      </c>
      <c r="Q29" s="62"/>
      <c r="R29" s="97">
        <v>4</v>
      </c>
      <c r="S29" s="87">
        <f t="shared" si="4"/>
        <v>4.5694703214747534</v>
      </c>
      <c r="T29" s="87">
        <f>IF(F29&gt;0,LN(F29/9.8),"")</f>
        <v>1.4054548588589664</v>
      </c>
      <c r="U29" s="87">
        <f>IF(ISNUMBER(S25),EXP(S25),"")</f>
        <v>26.715752015237108</v>
      </c>
      <c r="V29" s="88">
        <v>9.8000000000000007</v>
      </c>
    </row>
    <row r="30" spans="1:22" ht="15" customHeight="1" x14ac:dyDescent="0.25">
      <c r="A30" s="16"/>
      <c r="B30" s="144">
        <v>5</v>
      </c>
      <c r="C30" s="144"/>
      <c r="D30" s="126">
        <v>50</v>
      </c>
      <c r="E30" s="126">
        <v>118</v>
      </c>
      <c r="F30" s="127">
        <f t="shared" si="0"/>
        <v>49.958333333333336</v>
      </c>
      <c r="G30" s="127">
        <f t="shared" si="1"/>
        <v>118.23647294589179</v>
      </c>
      <c r="H30" s="126">
        <v>60</v>
      </c>
      <c r="I30" s="126">
        <v>119.2</v>
      </c>
      <c r="J30" s="127">
        <f t="shared" si="2"/>
        <v>58.641666666666666</v>
      </c>
      <c r="K30" s="127">
        <f t="shared" si="3"/>
        <v>118.96159999999999</v>
      </c>
      <c r="L30" s="20"/>
      <c r="M30" s="20"/>
      <c r="N30" s="101">
        <f>E30*((273+$D$8)/(273+$D$7))</f>
        <v>118.23647294589179</v>
      </c>
      <c r="O30" s="101">
        <f>I30*((273+$D$7)/(273+$D$8))</f>
        <v>118.96159999999999</v>
      </c>
      <c r="Q30" s="62"/>
      <c r="R30" s="97">
        <v>5</v>
      </c>
      <c r="S30" s="87">
        <f t="shared" si="4"/>
        <v>4.7726866271363377</v>
      </c>
      <c r="T30" s="87">
        <f>IF(F30&gt;0,LN(F30/9.8),"")</f>
        <v>1.6288069390030424</v>
      </c>
      <c r="U30" s="87">
        <f>IF(ISNUMBER(T25),IF(T25*(1/9.8)^S25&gt;100,T25*(1/9.8)^S25,100),"")</f>
        <v>100</v>
      </c>
      <c r="V30" s="88">
        <f>IF(ISNUMBER(U25),IF(U25*(1/9.8)^T25&gt;100,1,9.8*(100/U25)^(1/T25)),"")</f>
        <v>42.000638135612903</v>
      </c>
    </row>
    <row r="31" spans="1:22" ht="15" customHeight="1" x14ac:dyDescent="0.25">
      <c r="A31" s="16"/>
      <c r="B31" s="154" t="s">
        <v>128</v>
      </c>
      <c r="C31" s="154"/>
      <c r="D31" s="121">
        <f>D17</f>
        <v>0.17666666666666672</v>
      </c>
      <c r="E31" s="128"/>
      <c r="F31" s="122"/>
      <c r="G31" s="123"/>
      <c r="H31" s="121">
        <f>I17</f>
        <v>2.54</v>
      </c>
      <c r="I31" s="129"/>
      <c r="J31" s="128"/>
      <c r="K31" s="125"/>
      <c r="L31" s="20"/>
      <c r="M31" s="20"/>
      <c r="Q31" s="62"/>
      <c r="R31" s="98"/>
      <c r="S31" s="90"/>
      <c r="T31" s="90"/>
      <c r="U31" s="91">
        <f>IF(ISNUMBER(U25),IF(U25*(100/9.8)^T25&lt;10000,U25*(100/9.8)^T25,10000),"")</f>
        <v>219.63215078721009</v>
      </c>
      <c r="V31" s="92">
        <f>IF(ISNUMBER(U25),IF(U25*(100/9.8)^T25&lt;10000,100,9.8*(10000/U25)^(1/T25)),"")</f>
        <v>100</v>
      </c>
    </row>
    <row r="32" spans="1:22" ht="15" customHeight="1" x14ac:dyDescent="0.25">
      <c r="A32" s="16"/>
      <c r="B32" s="3"/>
      <c r="C32" s="3"/>
      <c r="D32" s="3"/>
      <c r="E32" s="3"/>
      <c r="F32" s="3"/>
      <c r="G32" s="3"/>
      <c r="H32" s="3"/>
      <c r="I32" s="3"/>
      <c r="J32" s="3"/>
      <c r="K32" s="20"/>
      <c r="L32" s="20"/>
      <c r="M32" s="20"/>
      <c r="Q32" s="62"/>
      <c r="R32" s="99"/>
      <c r="S32" s="99"/>
      <c r="T32" s="99"/>
      <c r="U32" s="99"/>
      <c r="V32" s="99"/>
    </row>
    <row r="33" spans="1:22" ht="15" customHeight="1" x14ac:dyDescent="0.25">
      <c r="A33" s="16"/>
      <c r="B33" s="159"/>
      <c r="C33" s="159"/>
      <c r="D33" s="159"/>
      <c r="E33" s="142" t="s">
        <v>125</v>
      </c>
      <c r="F33" s="143"/>
      <c r="G33" s="140"/>
      <c r="H33" s="142" t="s">
        <v>126</v>
      </c>
      <c r="I33" s="143"/>
      <c r="J33" s="140"/>
      <c r="K33" s="102"/>
      <c r="L33" s="20"/>
      <c r="M33" s="20"/>
      <c r="N33" s="65"/>
      <c r="O33" s="65" t="s">
        <v>182</v>
      </c>
      <c r="P33" s="65" t="s">
        <v>181</v>
      </c>
      <c r="Q33" s="63"/>
      <c r="R33" s="93"/>
      <c r="S33" s="94" t="s">
        <v>187</v>
      </c>
      <c r="T33" s="94"/>
      <c r="U33" s="94"/>
      <c r="V33" s="95"/>
    </row>
    <row r="34" spans="1:22" ht="15" customHeight="1" x14ac:dyDescent="0.25">
      <c r="A34" s="16"/>
      <c r="B34" s="171" t="s">
        <v>174</v>
      </c>
      <c r="C34" s="172"/>
      <c r="D34" s="52" t="s">
        <v>148</v>
      </c>
      <c r="E34" s="53"/>
      <c r="F34" s="72">
        <f>O36</f>
        <v>1.1025713071831866</v>
      </c>
      <c r="G34" s="117"/>
      <c r="H34" s="117"/>
      <c r="I34" s="72">
        <f>P36</f>
        <v>1.0747867251135717</v>
      </c>
      <c r="J34" s="29"/>
      <c r="K34" s="102"/>
      <c r="L34" s="20"/>
      <c r="M34" s="20"/>
      <c r="N34" s="65" t="s">
        <v>183</v>
      </c>
      <c r="O34" s="78">
        <f>IF(ISNUMBER(S25),EXP(S25),"")</f>
        <v>26.715752015237108</v>
      </c>
      <c r="P34" s="78">
        <f>IF(ISNUMBER(S34),EXP(S34),"")</f>
        <v>21.51131419507902</v>
      </c>
      <c r="Q34" s="62"/>
      <c r="R34" s="96"/>
      <c r="S34" s="87">
        <f>IF(COUNTIF(J26:J30,"&gt;0")&gt;2,INTERCEPT(S35:S39,T35:T39),"")</f>
        <v>3.0685790383486302</v>
      </c>
      <c r="T34" s="87">
        <f>IF(COUNTIF(O26:O30,"&gt;0")&gt;2,SLOPE(S35:S39,T35:T39),"")</f>
        <v>0.93041714847597412</v>
      </c>
      <c r="U34" s="87">
        <f>IF(ISNUMBER(S34),EXP(S34),"")</f>
        <v>21.51131419507902</v>
      </c>
      <c r="V34" s="88">
        <f>IF(ISNUMBER(T34),1/T34,"")</f>
        <v>1.0747867251135717</v>
      </c>
    </row>
    <row r="35" spans="1:22" ht="15" customHeight="1" x14ac:dyDescent="0.25">
      <c r="A35" s="16"/>
      <c r="B35" s="173" t="s">
        <v>149</v>
      </c>
      <c r="C35" s="174"/>
      <c r="D35" s="54" t="s">
        <v>152</v>
      </c>
      <c r="E35" s="53"/>
      <c r="F35" s="73">
        <f>O37</f>
        <v>3.3709652781075965</v>
      </c>
      <c r="G35" s="118"/>
      <c r="H35" s="117"/>
      <c r="I35" s="73">
        <f>P37</f>
        <v>2.5728425218741799</v>
      </c>
      <c r="J35" s="29"/>
      <c r="K35" s="102"/>
      <c r="L35" s="20"/>
      <c r="M35" s="20"/>
      <c r="N35" s="65" t="s">
        <v>184</v>
      </c>
      <c r="O35" s="78">
        <f>IF(O36="","",ROUND(O34*F36,(3-1)-INT(LOG(ABS(O34*F36)))))</f>
        <v>18.2</v>
      </c>
      <c r="P35" s="78">
        <f>IF(P36="","",ROUND(P34*I36,(3-1)-INT(LOG(ABS(P34*I36)))))</f>
        <v>14.7</v>
      </c>
      <c r="Q35" s="62"/>
      <c r="R35" s="96">
        <v>1</v>
      </c>
      <c r="S35" s="87">
        <f>IF(O26&gt;0,LN(O26),"")</f>
        <v>3.6768271155897616</v>
      </c>
      <c r="T35" s="87">
        <f>IF(J26&gt;0,LN(J26/9.8),"")</f>
        <v>0.64301683303155732</v>
      </c>
      <c r="U35" s="89" t="s">
        <v>200</v>
      </c>
      <c r="V35" s="88">
        <f>IF(COUNTIF(J26:J30,"&gt;0")&gt;2,RSQ(S35:S39,T35:T39),"")</f>
        <v>0.99355038570431764</v>
      </c>
    </row>
    <row r="36" spans="1:22" ht="15" customHeight="1" x14ac:dyDescent="0.25">
      <c r="A36" s="16"/>
      <c r="B36" s="171" t="s">
        <v>88</v>
      </c>
      <c r="C36" s="172"/>
      <c r="D36" s="52" t="s">
        <v>89</v>
      </c>
      <c r="E36" s="53"/>
      <c r="F36" s="73">
        <f>O38</f>
        <v>0.68060665117396479</v>
      </c>
      <c r="G36" s="117"/>
      <c r="H36" s="117"/>
      <c r="I36" s="73">
        <f>P38</f>
        <v>0.68128828043961509</v>
      </c>
      <c r="J36" s="29"/>
      <c r="K36" s="102"/>
      <c r="L36" s="20"/>
      <c r="M36" s="20"/>
      <c r="N36" s="65" t="s">
        <v>188</v>
      </c>
      <c r="O36" s="78">
        <f>IF(ISNUMBER(T25),1/T25,"")</f>
        <v>1.1025713071831866</v>
      </c>
      <c r="P36" s="78">
        <f>IF(ISNUMBER(T34),1/T34,"")</f>
        <v>1.0747867251135717</v>
      </c>
      <c r="Q36" s="63"/>
      <c r="R36" s="96">
        <v>2</v>
      </c>
      <c r="S36" s="87">
        <f>IF(O27&gt;0,LN(O27),"")</f>
        <v>4.0687326939122936</v>
      </c>
      <c r="T36" s="87">
        <f>IF(J27&gt;0,LN(J27/9.8),"")</f>
        <v>1.0724801483912616</v>
      </c>
      <c r="U36" s="89" t="s">
        <v>193</v>
      </c>
      <c r="V36" s="88">
        <f>EXP(IF(COUNTIF(J26:J30,"&gt;0")&gt;2,STEYX(S35:S39,T35:T39),0))</f>
        <v>1.0399432293123094</v>
      </c>
    </row>
    <row r="37" spans="1:22" ht="15" customHeight="1" x14ac:dyDescent="0.25">
      <c r="A37" s="16"/>
      <c r="B37" s="171" t="s">
        <v>110</v>
      </c>
      <c r="C37" s="172"/>
      <c r="D37" s="52" t="s">
        <v>111</v>
      </c>
      <c r="E37" s="53"/>
      <c r="F37" s="74">
        <f>O39</f>
        <v>117.13063377617739</v>
      </c>
      <c r="G37" s="119"/>
      <c r="H37" s="119"/>
      <c r="I37" s="74">
        <f>P39</f>
        <v>97.986000538520315</v>
      </c>
      <c r="J37" s="29"/>
      <c r="K37" s="102"/>
      <c r="L37" s="20"/>
      <c r="M37" s="20"/>
      <c r="N37" s="65" t="s">
        <v>189</v>
      </c>
      <c r="O37" s="78">
        <f>O34/(9.8^(1/O36))</f>
        <v>3.3709652781075965</v>
      </c>
      <c r="P37" s="78">
        <f>P34/(9.8^(1/P36))</f>
        <v>2.5728425218741799</v>
      </c>
      <c r="Q37" s="63"/>
      <c r="R37" s="96">
        <v>3</v>
      </c>
      <c r="S37" s="87">
        <f t="shared" ref="S37:S39" si="5">IF(O28&gt;0,LN(O28),"")</f>
        <v>4.3352887381618173</v>
      </c>
      <c r="T37" s="87">
        <f>IF(J28&gt;0,LN(J28/9.8),"")</f>
        <v>1.3719487559328885</v>
      </c>
      <c r="U37" s="87">
        <f>IF(ISNUMBER(S34),EXP(S34),"")</f>
        <v>21.51131419507902</v>
      </c>
      <c r="V37" s="88">
        <v>1</v>
      </c>
    </row>
    <row r="38" spans="1:22" ht="15" customHeight="1" x14ac:dyDescent="0.25">
      <c r="A38" s="16"/>
      <c r="B38" s="173" t="s">
        <v>175</v>
      </c>
      <c r="C38" s="174"/>
      <c r="D38" s="54" t="s">
        <v>129</v>
      </c>
      <c r="E38" s="53"/>
      <c r="F38" s="72">
        <f>O40</f>
        <v>0.90697081765601861</v>
      </c>
      <c r="G38" s="119"/>
      <c r="H38" s="119"/>
      <c r="I38" s="72">
        <f>P40</f>
        <v>0.93041714847597412</v>
      </c>
      <c r="J38" s="50"/>
      <c r="K38" s="102"/>
      <c r="L38" s="20"/>
      <c r="M38" s="20"/>
      <c r="N38" s="65" t="s">
        <v>190</v>
      </c>
      <c r="O38" s="103">
        <f>IF(O36="","",(1/0.36)*((((353/(273+D8))/2)^(1/2))*((1/9.8)^(1/2))))</f>
        <v>0.68060665117396479</v>
      </c>
      <c r="P38" s="103">
        <f>IF(P36="","",(1/0.36)*((((353/(273+D7))/2)^(1/2))*((1/9.8)^(1/2))))</f>
        <v>0.68128828043961509</v>
      </c>
      <c r="Q38" s="63"/>
      <c r="R38" s="96">
        <v>4</v>
      </c>
      <c r="S38" s="87">
        <f t="shared" si="5"/>
        <v>4.5110528944096124</v>
      </c>
      <c r="T38" s="87">
        <f>IF(J29&gt;0,LN(J29/9.8),"")</f>
        <v>1.6020981167452186</v>
      </c>
      <c r="U38" s="87">
        <f>IF(ISNUMBER(S34),EXP(S34),"")</f>
        <v>21.51131419507902</v>
      </c>
      <c r="V38" s="88">
        <v>9.8000000000000007</v>
      </c>
    </row>
    <row r="39" spans="1:22" ht="15" customHeight="1" x14ac:dyDescent="0.25">
      <c r="A39" s="16"/>
      <c r="B39" s="175" t="s">
        <v>194</v>
      </c>
      <c r="C39" s="174"/>
      <c r="D39" s="54" t="s">
        <v>154</v>
      </c>
      <c r="E39" s="53"/>
      <c r="F39" s="73">
        <f>F35</f>
        <v>3.3709652781075965</v>
      </c>
      <c r="G39" s="117"/>
      <c r="H39" s="117"/>
      <c r="I39" s="73">
        <f>I35</f>
        <v>2.5728425218741799</v>
      </c>
      <c r="J39" s="50"/>
      <c r="K39" s="102"/>
      <c r="L39" s="20"/>
      <c r="M39" s="20"/>
      <c r="N39" s="65" t="s">
        <v>185</v>
      </c>
      <c r="O39" s="78">
        <f>IF(ISNUMBER(O36),O34*(50/9.8)^(1/O36),"")</f>
        <v>117.13063377617739</v>
      </c>
      <c r="P39" s="78">
        <f>IF(ISNUMBER(P36),P34*(50/9.8)^(1/P36),"")</f>
        <v>97.986000538520315</v>
      </c>
      <c r="Q39" s="63"/>
      <c r="R39" s="96">
        <v>5</v>
      </c>
      <c r="S39" s="87">
        <f t="shared" si="5"/>
        <v>4.778800751960576</v>
      </c>
      <c r="T39" s="87">
        <f>IF(J30&gt;0,LN(J30/9.8),"")</f>
        <v>1.7890630935079765</v>
      </c>
      <c r="U39" s="87">
        <f>IF(ISNUMBER(T34),IF(T34*(1/9.8)^S34&gt;100,T34*(1/9.8)^S34,100),"")</f>
        <v>100</v>
      </c>
      <c r="V39" s="88">
        <f>IF(ISNUMBER(U34),IF(U34*(1/9.8)^T34&gt;100,1,9.8*(100/U34)^(1/T34)),"")</f>
        <v>51.105399300532774</v>
      </c>
    </row>
    <row r="40" spans="1:22" ht="15" customHeight="1" x14ac:dyDescent="0.25">
      <c r="A40" s="16"/>
      <c r="B40" s="173" t="s">
        <v>155</v>
      </c>
      <c r="C40" s="174"/>
      <c r="D40" s="54" t="s">
        <v>154</v>
      </c>
      <c r="E40" s="53"/>
      <c r="F40" s="73">
        <f>O41</f>
        <v>3.3641958984487164</v>
      </c>
      <c r="G40" s="120"/>
      <c r="H40" s="117"/>
      <c r="I40" s="73">
        <f>P41</f>
        <v>2.5686192187573149</v>
      </c>
      <c r="J40" s="50"/>
      <c r="K40" s="102"/>
      <c r="L40" s="20"/>
      <c r="M40" s="20"/>
      <c r="N40" s="65" t="s">
        <v>191</v>
      </c>
      <c r="O40" s="76">
        <f>1/O36</f>
        <v>0.90697081765601861</v>
      </c>
      <c r="P40" s="76">
        <f>1/P36</f>
        <v>0.93041714847597412</v>
      </c>
      <c r="Q40" s="63"/>
      <c r="R40" s="98"/>
      <c r="S40" s="90"/>
      <c r="T40" s="90"/>
      <c r="U40" s="91">
        <f>IF(ISNUMBER(U34),IF(U34*(100/9.8)^T34&lt;10000,U34*(100/9.8)^T34,10000),"")</f>
        <v>186.74436322612772</v>
      </c>
      <c r="V40" s="92">
        <f>IF(ISNUMBER(U34),IF(U34*(100/9.8)^T34&lt;10000,100,9.8*(10000/U34)^(1/T34)),"")</f>
        <v>100</v>
      </c>
    </row>
    <row r="41" spans="1:22" ht="15" customHeight="1" x14ac:dyDescent="0.25">
      <c r="A41" s="16"/>
      <c r="B41" s="55" t="s">
        <v>147</v>
      </c>
      <c r="C41" s="55"/>
      <c r="D41" s="51" t="s">
        <v>130</v>
      </c>
      <c r="E41" s="50"/>
      <c r="F41" s="75">
        <f>V26</f>
        <v>0.99803893317911752</v>
      </c>
      <c r="G41" s="64"/>
      <c r="H41" s="64"/>
      <c r="I41" s="75">
        <f>V35</f>
        <v>0.99355038570431764</v>
      </c>
      <c r="J41" s="50"/>
      <c r="K41" s="102"/>
      <c r="L41" s="20"/>
      <c r="M41" s="20"/>
      <c r="N41" s="65" t="s">
        <v>180</v>
      </c>
      <c r="O41" s="78">
        <f>F39*((273+20)/(273+D7))^(1-O40)</f>
        <v>3.3641958984487164</v>
      </c>
      <c r="P41" s="78">
        <f>I39*((273+20)/(273+D8))^(1-P40)</f>
        <v>2.5686192187573149</v>
      </c>
      <c r="Q41" s="61"/>
    </row>
    <row r="42" spans="1:22" ht="15" customHeight="1" thickBot="1" x14ac:dyDescent="0.3">
      <c r="A42" s="16"/>
      <c r="B42" s="20"/>
      <c r="C42" s="20"/>
      <c r="D42" s="20"/>
      <c r="E42" s="20"/>
      <c r="F42" s="20"/>
      <c r="G42" s="20"/>
      <c r="H42" s="20"/>
      <c r="I42" s="20"/>
      <c r="J42" s="20"/>
      <c r="K42" s="20"/>
      <c r="L42" s="20"/>
      <c r="M42" s="20"/>
      <c r="O42" s="63"/>
      <c r="P42" s="63"/>
      <c r="Q42" s="63"/>
    </row>
    <row r="43" spans="1:22" ht="15" customHeight="1" thickBot="1" x14ac:dyDescent="0.3">
      <c r="A43" s="16"/>
      <c r="B43" s="18" t="s">
        <v>90</v>
      </c>
      <c r="C43" s="14"/>
      <c r="D43" s="21" t="s">
        <v>122</v>
      </c>
      <c r="E43" s="22"/>
      <c r="F43" s="33"/>
      <c r="G43" s="164">
        <v>348</v>
      </c>
      <c r="H43" s="165"/>
      <c r="I43" s="23" t="s">
        <v>97</v>
      </c>
      <c r="J43" s="104"/>
      <c r="K43" s="105"/>
      <c r="L43" s="20"/>
      <c r="M43" s="20"/>
      <c r="N43" s="61"/>
      <c r="Q43" s="63"/>
    </row>
    <row r="44" spans="1:22" ht="15" customHeight="1" thickBot="1" x14ac:dyDescent="0.3">
      <c r="A44" s="16"/>
      <c r="B44" s="20"/>
      <c r="C44" s="20"/>
      <c r="D44" s="20"/>
      <c r="E44" s="20"/>
      <c r="F44" s="20"/>
      <c r="G44" s="20"/>
      <c r="H44" s="20"/>
      <c r="I44" s="20"/>
      <c r="J44" s="20"/>
      <c r="K44" s="20"/>
      <c r="L44" s="20"/>
      <c r="M44" s="20"/>
    </row>
    <row r="45" spans="1:22" ht="15" customHeight="1" x14ac:dyDescent="0.25">
      <c r="A45" s="16"/>
      <c r="B45" s="166"/>
      <c r="C45" s="167"/>
      <c r="D45" s="57" t="s">
        <v>112</v>
      </c>
      <c r="E45" s="42" t="s">
        <v>92</v>
      </c>
      <c r="F45" s="57" t="s">
        <v>96</v>
      </c>
      <c r="G45" s="42" t="s">
        <v>92</v>
      </c>
      <c r="H45" s="57"/>
      <c r="I45" s="42"/>
      <c r="J45" s="106"/>
      <c r="K45" s="110"/>
      <c r="L45" s="20"/>
      <c r="M45" s="20"/>
    </row>
    <row r="46" spans="1:22" ht="15" customHeight="1" x14ac:dyDescent="0.25">
      <c r="A46" s="24"/>
      <c r="B46" s="168"/>
      <c r="C46" s="169"/>
      <c r="D46" s="15" t="s">
        <v>86</v>
      </c>
      <c r="E46" s="15" t="s">
        <v>93</v>
      </c>
      <c r="F46" s="15" t="s">
        <v>91</v>
      </c>
      <c r="G46" s="15" t="s">
        <v>93</v>
      </c>
      <c r="H46" s="15"/>
      <c r="I46" s="15"/>
      <c r="J46" s="107"/>
      <c r="K46" s="111"/>
      <c r="L46" s="20"/>
      <c r="M46" s="20"/>
    </row>
    <row r="47" spans="1:22" ht="15" customHeight="1" x14ac:dyDescent="0.25">
      <c r="A47" s="16"/>
      <c r="B47" s="170" t="s">
        <v>169</v>
      </c>
      <c r="C47" s="163"/>
      <c r="D47" s="76">
        <f>F37</f>
        <v>117.13063377617739</v>
      </c>
      <c r="E47" s="59"/>
      <c r="F47" s="76">
        <f>D47/G43</f>
        <v>0.33658228096602699</v>
      </c>
      <c r="G47" s="25"/>
      <c r="H47" s="56"/>
      <c r="I47" s="25"/>
      <c r="J47" s="108"/>
      <c r="K47" s="111"/>
      <c r="L47" s="20"/>
      <c r="M47" s="20"/>
    </row>
    <row r="48" spans="1:22" ht="15" customHeight="1" x14ac:dyDescent="0.25">
      <c r="A48" s="16"/>
      <c r="B48" s="162" t="s">
        <v>170</v>
      </c>
      <c r="C48" s="163"/>
      <c r="D48" s="76">
        <f>I37</f>
        <v>97.986000538520315</v>
      </c>
      <c r="E48" s="59"/>
      <c r="F48" s="76">
        <f>D48/G43</f>
        <v>0.28156896706471357</v>
      </c>
      <c r="G48" s="25"/>
      <c r="H48" s="56"/>
      <c r="I48" s="25"/>
      <c r="J48" s="108"/>
      <c r="K48" s="111"/>
      <c r="L48" s="20"/>
      <c r="M48" s="20"/>
    </row>
    <row r="49" spans="1:13" ht="15" customHeight="1" thickBot="1" x14ac:dyDescent="0.3">
      <c r="A49" s="16"/>
      <c r="B49" s="178" t="s">
        <v>171</v>
      </c>
      <c r="C49" s="179"/>
      <c r="D49" s="77">
        <f>(D47+D48)/2</f>
        <v>107.55831715734885</v>
      </c>
      <c r="E49" s="60"/>
      <c r="F49" s="77">
        <f>(F47+F48)/2</f>
        <v>0.30907562401537025</v>
      </c>
      <c r="G49" s="43"/>
      <c r="H49" s="58"/>
      <c r="I49" s="43"/>
      <c r="J49" s="109"/>
      <c r="K49" s="112"/>
      <c r="L49" s="20"/>
      <c r="M49" s="20"/>
    </row>
    <row r="50" spans="1:13" ht="15" customHeight="1" x14ac:dyDescent="0.25">
      <c r="A50" s="16"/>
      <c r="B50" s="20"/>
      <c r="C50" s="20"/>
      <c r="D50" s="20"/>
      <c r="E50" s="20"/>
      <c r="F50" s="20"/>
      <c r="G50" s="20"/>
      <c r="H50" s="20"/>
      <c r="I50" s="20"/>
      <c r="J50" s="20"/>
      <c r="K50" s="20"/>
      <c r="L50" s="20"/>
      <c r="M50" s="20"/>
    </row>
    <row r="51" spans="1:13" s="10" customFormat="1" ht="15" customHeight="1" x14ac:dyDescent="0.25">
      <c r="A51" s="17"/>
      <c r="B51" s="156" t="s">
        <v>94</v>
      </c>
      <c r="C51" s="156"/>
      <c r="D51" s="18" t="s">
        <v>113</v>
      </c>
      <c r="E51" s="26"/>
      <c r="F51" s="26"/>
      <c r="G51" s="26"/>
      <c r="H51" s="26"/>
      <c r="I51" s="26"/>
      <c r="J51" s="26"/>
      <c r="K51" s="26"/>
      <c r="L51" s="26"/>
      <c r="M51" s="26"/>
    </row>
    <row r="52" spans="1:13" ht="15" customHeight="1" x14ac:dyDescent="0.25">
      <c r="A52" s="16"/>
      <c r="B52" s="180" t="s">
        <v>117</v>
      </c>
      <c r="C52" s="181"/>
      <c r="D52" s="19"/>
      <c r="E52" s="15"/>
      <c r="F52" s="15"/>
      <c r="G52" s="19"/>
      <c r="H52" s="27">
        <v>0.6</v>
      </c>
      <c r="I52" s="15" t="s">
        <v>146</v>
      </c>
      <c r="J52" s="19"/>
      <c r="K52" s="102"/>
      <c r="L52" s="20"/>
      <c r="M52" s="20"/>
    </row>
    <row r="53" spans="1:13" ht="15" customHeight="1" x14ac:dyDescent="0.25">
      <c r="A53" s="16"/>
      <c r="B53" s="20"/>
      <c r="C53" s="20"/>
      <c r="D53" s="20"/>
      <c r="E53" s="20"/>
      <c r="F53" s="20"/>
      <c r="G53" s="20"/>
      <c r="H53" s="20"/>
      <c r="I53" s="20"/>
      <c r="J53" s="20"/>
      <c r="K53" s="20"/>
      <c r="L53" s="20"/>
      <c r="M53" s="20"/>
    </row>
    <row r="54" spans="1:13" ht="15" customHeight="1" x14ac:dyDescent="0.25">
      <c r="A54" s="16"/>
      <c r="B54" s="182" t="s">
        <v>99</v>
      </c>
      <c r="C54" s="182"/>
      <c r="D54" s="182"/>
      <c r="E54" s="182"/>
      <c r="F54" s="182"/>
      <c r="G54" s="182"/>
      <c r="H54" s="182"/>
      <c r="I54" s="182"/>
      <c r="J54" s="182"/>
      <c r="K54" s="113"/>
      <c r="L54" s="20"/>
      <c r="M54" s="20"/>
    </row>
    <row r="55" spans="1:13" ht="13.5" customHeight="1" x14ac:dyDescent="0.25">
      <c r="A55" s="16"/>
      <c r="B55" s="183" t="s">
        <v>95</v>
      </c>
      <c r="C55" s="183"/>
      <c r="D55" s="183"/>
      <c r="E55" s="183"/>
      <c r="F55" s="183"/>
      <c r="G55" s="183"/>
      <c r="H55" s="183"/>
      <c r="I55" s="14"/>
      <c r="J55" s="14"/>
      <c r="K55" s="20"/>
      <c r="L55" s="20"/>
      <c r="M55" s="20"/>
    </row>
    <row r="56" spans="1:13" ht="15" hidden="1" customHeight="1" x14ac:dyDescent="0.25">
      <c r="A56" s="16"/>
      <c r="B56" s="84"/>
      <c r="C56" s="84"/>
      <c r="D56" s="84"/>
      <c r="E56" s="84"/>
      <c r="F56" s="84"/>
      <c r="G56" s="84"/>
      <c r="H56" s="84"/>
      <c r="I56" s="14"/>
      <c r="J56" s="14"/>
      <c r="K56" s="20"/>
      <c r="L56" s="20"/>
      <c r="M56" s="20"/>
    </row>
    <row r="57" spans="1:13" ht="15" customHeight="1" x14ac:dyDescent="0.25">
      <c r="A57" s="16"/>
      <c r="B57" s="14"/>
      <c r="C57" s="14"/>
      <c r="D57" s="14"/>
      <c r="E57" s="14"/>
      <c r="F57" s="14"/>
      <c r="G57" s="14"/>
      <c r="H57" s="14"/>
      <c r="I57" s="14"/>
      <c r="J57" s="14"/>
      <c r="K57" s="20"/>
      <c r="L57" s="20"/>
      <c r="M57" s="20"/>
    </row>
    <row r="58" spans="1:13" ht="15" customHeight="1" x14ac:dyDescent="0.25">
      <c r="A58" s="16"/>
      <c r="B58" s="176" t="s">
        <v>114</v>
      </c>
      <c r="C58" s="176"/>
      <c r="D58" s="184"/>
      <c r="E58" s="184"/>
      <c r="F58" s="184"/>
      <c r="G58" s="184"/>
      <c r="H58" s="184"/>
      <c r="I58" s="184"/>
      <c r="J58" s="184"/>
      <c r="K58" s="115"/>
      <c r="L58" s="20"/>
      <c r="M58" s="20"/>
    </row>
    <row r="59" spans="1:13" ht="12" customHeight="1" x14ac:dyDescent="0.25">
      <c r="A59" s="16"/>
      <c r="B59" s="14"/>
      <c r="C59" s="14"/>
      <c r="D59" s="14"/>
      <c r="E59" s="14"/>
      <c r="F59" s="14"/>
      <c r="G59" s="14"/>
      <c r="H59" s="14"/>
      <c r="I59" s="14"/>
      <c r="J59" s="14"/>
      <c r="K59" s="114"/>
      <c r="L59" s="20"/>
      <c r="M59" s="20"/>
    </row>
    <row r="60" spans="1:13" ht="18.75" customHeight="1" x14ac:dyDescent="0.25">
      <c r="A60" s="16"/>
      <c r="B60" s="176" t="s">
        <v>168</v>
      </c>
      <c r="C60" s="176"/>
      <c r="D60" s="177" t="s">
        <v>116</v>
      </c>
      <c r="E60" s="177"/>
      <c r="F60" s="177"/>
      <c r="G60" s="177"/>
      <c r="H60" s="177"/>
      <c r="I60" s="177"/>
      <c r="J60" s="177"/>
      <c r="K60" s="116"/>
      <c r="L60" s="20"/>
      <c r="M60" s="20"/>
    </row>
    <row r="66" spans="3:10" x14ac:dyDescent="0.25">
      <c r="C66" s="138" t="s">
        <v>76</v>
      </c>
      <c r="D66" s="139"/>
      <c r="E66" s="140"/>
      <c r="H66" s="138" t="s">
        <v>77</v>
      </c>
      <c r="I66" s="141"/>
      <c r="J66" s="140"/>
    </row>
    <row r="84" spans="5:5" x14ac:dyDescent="0.25">
      <c r="E84" t="s">
        <v>195</v>
      </c>
    </row>
  </sheetData>
  <mergeCells count="73">
    <mergeCell ref="I17:J17"/>
    <mergeCell ref="B31:C31"/>
    <mergeCell ref="B30:C30"/>
    <mergeCell ref="H4:K5"/>
    <mergeCell ref="H22:K22"/>
    <mergeCell ref="D22:G22"/>
    <mergeCell ref="B8:C8"/>
    <mergeCell ref="G8:H8"/>
    <mergeCell ref="I8:J8"/>
    <mergeCell ref="G12:J12"/>
    <mergeCell ref="D13:E13"/>
    <mergeCell ref="G13:H13"/>
    <mergeCell ref="I13:J13"/>
    <mergeCell ref="B13:C13"/>
    <mergeCell ref="B12:E12"/>
    <mergeCell ref="G7:H7"/>
    <mergeCell ref="B1:J2"/>
    <mergeCell ref="B4:B5"/>
    <mergeCell ref="G4:G5"/>
    <mergeCell ref="I9:J9"/>
    <mergeCell ref="B11:E11"/>
    <mergeCell ref="G11:J11"/>
    <mergeCell ref="B9:C9"/>
    <mergeCell ref="G9:H9"/>
    <mergeCell ref="B7:C7"/>
    <mergeCell ref="C4:E5"/>
    <mergeCell ref="C3:E3"/>
    <mergeCell ref="I7:J7"/>
    <mergeCell ref="B60:C60"/>
    <mergeCell ref="D60:J60"/>
    <mergeCell ref="B49:C49"/>
    <mergeCell ref="B51:C51"/>
    <mergeCell ref="B52:C52"/>
    <mergeCell ref="B54:J54"/>
    <mergeCell ref="B55:H55"/>
    <mergeCell ref="B58:C58"/>
    <mergeCell ref="D58:J58"/>
    <mergeCell ref="B48:C48"/>
    <mergeCell ref="G43:H43"/>
    <mergeCell ref="B45:C46"/>
    <mergeCell ref="B47:C47"/>
    <mergeCell ref="B33:D33"/>
    <mergeCell ref="B34:C34"/>
    <mergeCell ref="B35:C35"/>
    <mergeCell ref="B36:C36"/>
    <mergeCell ref="B37:C37"/>
    <mergeCell ref="B38:C38"/>
    <mergeCell ref="B39:C39"/>
    <mergeCell ref="B40:C40"/>
    <mergeCell ref="B29:C29"/>
    <mergeCell ref="D17:E17"/>
    <mergeCell ref="G17:H17"/>
    <mergeCell ref="B22:C22"/>
    <mergeCell ref="B18:D18"/>
    <mergeCell ref="B24:C24"/>
    <mergeCell ref="B23:C23"/>
    <mergeCell ref="B17:C17"/>
    <mergeCell ref="C66:E66"/>
    <mergeCell ref="H66:J66"/>
    <mergeCell ref="E33:G33"/>
    <mergeCell ref="H33:J33"/>
    <mergeCell ref="B16:C16"/>
    <mergeCell ref="D16:E16"/>
    <mergeCell ref="G16:H16"/>
    <mergeCell ref="B27:C27"/>
    <mergeCell ref="B28:C28"/>
    <mergeCell ref="B26:C26"/>
    <mergeCell ref="B19:C19"/>
    <mergeCell ref="D19:J19"/>
    <mergeCell ref="F18:J18"/>
    <mergeCell ref="I16:J16"/>
    <mergeCell ref="B25:C25"/>
    <mergeCell ref="B21:C21"/>
  </mergeCells>
  <phoneticPr fontId="1"/>
  <pageMargins left="0.70866141732283472" right="0.70866141732283472" top="0.74803149606299213" bottom="0.74803149606299213" header="0.31496062992125984" footer="0.31496062992125984"/>
  <pageSetup paperSize="9" scale="89" fitToHeight="2" orientation="portrait" blackAndWhite="1" r:id="rId1"/>
  <rowBreaks count="1" manualBreakCount="1">
    <brk id="6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O54"/>
  <sheetViews>
    <sheetView view="pageLayout" topLeftCell="A36" zoomScaleNormal="80" workbookViewId="0">
      <selection activeCell="H48" sqref="H48"/>
    </sheetView>
  </sheetViews>
  <sheetFormatPr defaultRowHeight="12.75" x14ac:dyDescent="0.25"/>
  <cols>
    <col min="6" max="6" width="1.3984375" customWidth="1"/>
    <col min="11" max="11" width="9.59765625" customWidth="1"/>
  </cols>
  <sheetData>
    <row r="3" spans="1:11" ht="16.149999999999999" x14ac:dyDescent="0.25">
      <c r="A3" s="207" t="s">
        <v>144</v>
      </c>
      <c r="B3" s="207"/>
      <c r="C3" s="207"/>
      <c r="D3" s="207"/>
      <c r="E3" s="207"/>
      <c r="F3" s="207"/>
      <c r="G3" s="207"/>
      <c r="H3" s="207"/>
      <c r="I3" s="207"/>
      <c r="J3" s="207"/>
      <c r="K3" s="207"/>
    </row>
    <row r="4" spans="1:11" x14ac:dyDescent="0.25">
      <c r="A4" s="208" t="s">
        <v>145</v>
      </c>
      <c r="B4" s="208"/>
      <c r="C4" s="208"/>
      <c r="D4" s="208"/>
      <c r="E4" s="208"/>
      <c r="F4" s="208"/>
      <c r="G4" s="208"/>
      <c r="H4" s="208"/>
      <c r="I4" s="208"/>
      <c r="J4" s="208"/>
      <c r="K4" s="208"/>
    </row>
    <row r="5" spans="1:11" x14ac:dyDescent="0.25">
      <c r="A5" s="46"/>
      <c r="B5" s="46"/>
      <c r="C5" s="46"/>
      <c r="D5" s="46"/>
      <c r="E5" s="46"/>
      <c r="F5" s="46"/>
      <c r="G5" s="46"/>
      <c r="H5" s="46"/>
      <c r="I5" s="46"/>
      <c r="J5" s="46"/>
      <c r="K5" s="46"/>
    </row>
    <row r="6" spans="1:11" x14ac:dyDescent="0.25">
      <c r="A6" s="46"/>
      <c r="B6" s="46"/>
      <c r="C6" s="46"/>
      <c r="D6" s="46"/>
      <c r="E6" s="46"/>
      <c r="F6" s="46"/>
      <c r="G6" s="46"/>
      <c r="H6" s="46"/>
      <c r="I6" s="46"/>
      <c r="J6" s="46"/>
      <c r="K6" s="46"/>
    </row>
    <row r="7" spans="1:11" x14ac:dyDescent="0.25">
      <c r="A7" s="79" t="s">
        <v>103</v>
      </c>
      <c r="B7" s="80"/>
      <c r="C7" s="80"/>
      <c r="D7" s="80"/>
      <c r="E7" s="80"/>
      <c r="F7" s="41"/>
      <c r="G7" s="80" t="s">
        <v>158</v>
      </c>
      <c r="H7" s="80"/>
      <c r="I7" s="80"/>
      <c r="J7" s="80"/>
      <c r="K7" s="80"/>
    </row>
    <row r="9" spans="1:11" x14ac:dyDescent="0.25">
      <c r="A9" t="s">
        <v>156</v>
      </c>
      <c r="G9" t="s">
        <v>157</v>
      </c>
    </row>
    <row r="11" spans="1:11" x14ac:dyDescent="0.25">
      <c r="A11" s="34"/>
      <c r="B11" s="160" t="s">
        <v>132</v>
      </c>
      <c r="C11" s="160"/>
      <c r="D11" s="160"/>
      <c r="E11" s="160"/>
      <c r="G11" s="34"/>
      <c r="H11" s="160" t="s">
        <v>132</v>
      </c>
      <c r="I11" s="160"/>
      <c r="J11" s="160"/>
      <c r="K11" s="160"/>
    </row>
    <row r="12" spans="1:11" x14ac:dyDescent="0.25">
      <c r="A12" s="34" t="s">
        <v>131</v>
      </c>
      <c r="B12" s="160" t="s">
        <v>133</v>
      </c>
      <c r="C12" s="160"/>
      <c r="D12" s="160" t="s">
        <v>134</v>
      </c>
      <c r="E12" s="160"/>
      <c r="G12" s="34" t="s">
        <v>131</v>
      </c>
      <c r="H12" s="160" t="s">
        <v>133</v>
      </c>
      <c r="I12" s="160"/>
      <c r="J12" s="160" t="s">
        <v>134</v>
      </c>
      <c r="K12" s="160"/>
    </row>
    <row r="13" spans="1:11" x14ac:dyDescent="0.25">
      <c r="A13" s="34">
        <v>1</v>
      </c>
      <c r="B13" s="205">
        <v>-0.2</v>
      </c>
      <c r="C13" s="206"/>
      <c r="D13" s="205">
        <v>0.2</v>
      </c>
      <c r="E13" s="206"/>
      <c r="G13" s="34">
        <v>1</v>
      </c>
      <c r="H13" s="205">
        <v>0.2</v>
      </c>
      <c r="I13" s="206"/>
      <c r="J13" s="205">
        <v>2.4</v>
      </c>
      <c r="K13" s="206"/>
    </row>
    <row r="14" spans="1:11" x14ac:dyDescent="0.25">
      <c r="A14" s="34">
        <f>A13+1</f>
        <v>2</v>
      </c>
      <c r="B14" s="205">
        <v>-0.1</v>
      </c>
      <c r="C14" s="206"/>
      <c r="D14" s="205">
        <v>0.2</v>
      </c>
      <c r="E14" s="206"/>
      <c r="G14" s="34">
        <f>G13+1</f>
        <v>2</v>
      </c>
      <c r="H14" s="205">
        <v>0.2</v>
      </c>
      <c r="I14" s="206"/>
      <c r="J14" s="205">
        <v>2.1</v>
      </c>
      <c r="K14" s="206"/>
    </row>
    <row r="15" spans="1:11" x14ac:dyDescent="0.25">
      <c r="A15" s="34">
        <f t="shared" ref="A15:A42" si="0">A14+1</f>
        <v>3</v>
      </c>
      <c r="B15" s="205">
        <v>-0.1</v>
      </c>
      <c r="C15" s="206"/>
      <c r="D15" s="205">
        <v>0.2</v>
      </c>
      <c r="E15" s="206"/>
      <c r="G15" s="34">
        <f t="shared" ref="G15:G42" si="1">G14+1</f>
        <v>3</v>
      </c>
      <c r="H15" s="205">
        <v>0.2</v>
      </c>
      <c r="I15" s="206"/>
      <c r="J15" s="205">
        <v>2.6</v>
      </c>
      <c r="K15" s="206"/>
    </row>
    <row r="16" spans="1:11" x14ac:dyDescent="0.25">
      <c r="A16" s="34">
        <f t="shared" si="0"/>
        <v>4</v>
      </c>
      <c r="B16" s="205">
        <v>-0.2</v>
      </c>
      <c r="C16" s="206"/>
      <c r="D16" s="205">
        <v>0.1</v>
      </c>
      <c r="E16" s="206"/>
      <c r="G16" s="34">
        <f t="shared" si="1"/>
        <v>4</v>
      </c>
      <c r="H16" s="205">
        <v>0.1</v>
      </c>
      <c r="I16" s="206"/>
      <c r="J16" s="205">
        <v>3.3</v>
      </c>
      <c r="K16" s="206"/>
    </row>
    <row r="17" spans="1:11" x14ac:dyDescent="0.25">
      <c r="A17" s="34">
        <f t="shared" si="0"/>
        <v>5</v>
      </c>
      <c r="B17" s="205">
        <v>-0.2</v>
      </c>
      <c r="C17" s="206"/>
      <c r="D17" s="205">
        <v>0.1</v>
      </c>
      <c r="E17" s="206"/>
      <c r="G17" s="34">
        <f t="shared" si="1"/>
        <v>5</v>
      </c>
      <c r="H17" s="205">
        <v>0.1</v>
      </c>
      <c r="I17" s="206"/>
      <c r="J17" s="205">
        <v>1.9</v>
      </c>
      <c r="K17" s="206"/>
    </row>
    <row r="18" spans="1:11" x14ac:dyDescent="0.25">
      <c r="A18" s="34">
        <f t="shared" si="0"/>
        <v>6</v>
      </c>
      <c r="B18" s="205">
        <v>-0.1</v>
      </c>
      <c r="C18" s="206"/>
      <c r="D18" s="205">
        <v>0.1</v>
      </c>
      <c r="E18" s="206"/>
      <c r="G18" s="34">
        <f t="shared" si="1"/>
        <v>6</v>
      </c>
      <c r="H18" s="205">
        <v>0.1</v>
      </c>
      <c r="I18" s="206"/>
      <c r="J18" s="205">
        <v>2.2999999999999998</v>
      </c>
      <c r="K18" s="206"/>
    </row>
    <row r="19" spans="1:11" x14ac:dyDescent="0.25">
      <c r="A19" s="34">
        <f t="shared" si="0"/>
        <v>7</v>
      </c>
      <c r="B19" s="205">
        <v>-0.2</v>
      </c>
      <c r="C19" s="206"/>
      <c r="D19" s="205">
        <v>0</v>
      </c>
      <c r="E19" s="206"/>
      <c r="G19" s="34">
        <f t="shared" si="1"/>
        <v>7</v>
      </c>
      <c r="H19" s="205">
        <v>0</v>
      </c>
      <c r="I19" s="206"/>
      <c r="J19" s="205">
        <v>2.4</v>
      </c>
      <c r="K19" s="206"/>
    </row>
    <row r="20" spans="1:11" x14ac:dyDescent="0.25">
      <c r="A20" s="34">
        <f t="shared" si="0"/>
        <v>8</v>
      </c>
      <c r="B20" s="205">
        <v>-0.2</v>
      </c>
      <c r="C20" s="206"/>
      <c r="D20" s="205">
        <v>0.1</v>
      </c>
      <c r="E20" s="206"/>
      <c r="G20" s="34">
        <f t="shared" si="1"/>
        <v>8</v>
      </c>
      <c r="H20" s="205">
        <v>0.1</v>
      </c>
      <c r="I20" s="206"/>
      <c r="J20" s="205">
        <v>2.7</v>
      </c>
      <c r="K20" s="206"/>
    </row>
    <row r="21" spans="1:11" x14ac:dyDescent="0.25">
      <c r="A21" s="34">
        <f t="shared" si="0"/>
        <v>9</v>
      </c>
      <c r="B21" s="205">
        <v>-0.2</v>
      </c>
      <c r="C21" s="206"/>
      <c r="D21" s="205">
        <v>0.1</v>
      </c>
      <c r="E21" s="206"/>
      <c r="G21" s="34">
        <f t="shared" si="1"/>
        <v>9</v>
      </c>
      <c r="H21" s="205">
        <v>0.1</v>
      </c>
      <c r="I21" s="206"/>
      <c r="J21" s="205">
        <v>2.2999999999999998</v>
      </c>
      <c r="K21" s="206"/>
    </row>
    <row r="22" spans="1:11" x14ac:dyDescent="0.25">
      <c r="A22" s="34">
        <f t="shared" si="0"/>
        <v>10</v>
      </c>
      <c r="B22" s="205">
        <v>-0.2</v>
      </c>
      <c r="C22" s="206"/>
      <c r="D22" s="205">
        <v>0.2</v>
      </c>
      <c r="E22" s="206"/>
      <c r="G22" s="34">
        <f t="shared" si="1"/>
        <v>10</v>
      </c>
      <c r="H22" s="205">
        <v>0.2</v>
      </c>
      <c r="I22" s="206"/>
      <c r="J22" s="205">
        <v>1.8</v>
      </c>
      <c r="K22" s="206"/>
    </row>
    <row r="23" spans="1:11" x14ac:dyDescent="0.25">
      <c r="A23" s="34">
        <f t="shared" si="0"/>
        <v>11</v>
      </c>
      <c r="B23" s="205">
        <v>-0.2</v>
      </c>
      <c r="C23" s="206"/>
      <c r="D23" s="205">
        <v>0.2</v>
      </c>
      <c r="E23" s="206"/>
      <c r="G23" s="34">
        <f t="shared" si="1"/>
        <v>11</v>
      </c>
      <c r="H23" s="205">
        <v>0.2</v>
      </c>
      <c r="I23" s="206"/>
      <c r="J23" s="205">
        <v>3.6</v>
      </c>
      <c r="K23" s="206"/>
    </row>
    <row r="24" spans="1:11" x14ac:dyDescent="0.25">
      <c r="A24" s="34">
        <f t="shared" si="0"/>
        <v>12</v>
      </c>
      <c r="B24" s="205">
        <v>-0.1</v>
      </c>
      <c r="C24" s="206"/>
      <c r="D24" s="205">
        <v>0.2</v>
      </c>
      <c r="E24" s="206"/>
      <c r="G24" s="34">
        <f t="shared" si="1"/>
        <v>12</v>
      </c>
      <c r="H24" s="205">
        <v>0.2</v>
      </c>
      <c r="I24" s="206"/>
      <c r="J24" s="205">
        <v>3.5</v>
      </c>
      <c r="K24" s="206"/>
    </row>
    <row r="25" spans="1:11" x14ac:dyDescent="0.25">
      <c r="A25" s="34">
        <f t="shared" si="0"/>
        <v>13</v>
      </c>
      <c r="B25" s="205">
        <v>-0.1</v>
      </c>
      <c r="C25" s="206"/>
      <c r="D25" s="205">
        <v>0.2</v>
      </c>
      <c r="E25" s="206"/>
      <c r="G25" s="34">
        <f t="shared" si="1"/>
        <v>13</v>
      </c>
      <c r="H25" s="205">
        <v>0.2</v>
      </c>
      <c r="I25" s="206"/>
      <c r="J25" s="205">
        <v>4.5</v>
      </c>
      <c r="K25" s="206"/>
    </row>
    <row r="26" spans="1:11" x14ac:dyDescent="0.25">
      <c r="A26" s="34">
        <f t="shared" si="0"/>
        <v>14</v>
      </c>
      <c r="B26" s="205">
        <v>-0.1</v>
      </c>
      <c r="C26" s="206"/>
      <c r="D26" s="205">
        <v>0.2</v>
      </c>
      <c r="E26" s="206"/>
      <c r="G26" s="34">
        <f t="shared" si="1"/>
        <v>14</v>
      </c>
      <c r="H26" s="205">
        <v>0.2</v>
      </c>
      <c r="I26" s="206"/>
      <c r="J26" s="205">
        <v>2</v>
      </c>
      <c r="K26" s="206"/>
    </row>
    <row r="27" spans="1:11" x14ac:dyDescent="0.25">
      <c r="A27" s="34">
        <f t="shared" si="0"/>
        <v>15</v>
      </c>
      <c r="B27" s="205">
        <v>-0.1</v>
      </c>
      <c r="C27" s="206"/>
      <c r="D27" s="205">
        <v>0.1</v>
      </c>
      <c r="E27" s="206"/>
      <c r="G27" s="34">
        <f t="shared" si="1"/>
        <v>15</v>
      </c>
      <c r="H27" s="205">
        <v>0.1</v>
      </c>
      <c r="I27" s="206"/>
      <c r="J27" s="205">
        <v>2.9</v>
      </c>
      <c r="K27" s="206"/>
    </row>
    <row r="28" spans="1:11" x14ac:dyDescent="0.25">
      <c r="A28" s="34">
        <f t="shared" si="0"/>
        <v>16</v>
      </c>
      <c r="B28" s="205">
        <v>-0.1</v>
      </c>
      <c r="C28" s="206"/>
      <c r="D28" s="205">
        <v>0.2</v>
      </c>
      <c r="E28" s="206"/>
      <c r="G28" s="34">
        <f t="shared" si="1"/>
        <v>16</v>
      </c>
      <c r="H28" s="205">
        <v>0.2</v>
      </c>
      <c r="I28" s="206"/>
      <c r="J28" s="205">
        <v>3</v>
      </c>
      <c r="K28" s="206"/>
    </row>
    <row r="29" spans="1:11" x14ac:dyDescent="0.25">
      <c r="A29" s="34">
        <f t="shared" si="0"/>
        <v>17</v>
      </c>
      <c r="B29" s="205">
        <v>-0.1</v>
      </c>
      <c r="C29" s="206"/>
      <c r="D29" s="205">
        <v>0.1</v>
      </c>
      <c r="E29" s="206"/>
      <c r="G29" s="34">
        <f t="shared" si="1"/>
        <v>17</v>
      </c>
      <c r="H29" s="205">
        <v>0.1</v>
      </c>
      <c r="I29" s="206"/>
      <c r="J29" s="205">
        <v>2.9</v>
      </c>
      <c r="K29" s="206"/>
    </row>
    <row r="30" spans="1:11" x14ac:dyDescent="0.25">
      <c r="A30" s="34">
        <f t="shared" si="0"/>
        <v>18</v>
      </c>
      <c r="B30" s="205">
        <v>-0.1</v>
      </c>
      <c r="C30" s="206"/>
      <c r="D30" s="205">
        <v>0.1</v>
      </c>
      <c r="E30" s="206"/>
      <c r="G30" s="34">
        <f t="shared" si="1"/>
        <v>18</v>
      </c>
      <c r="H30" s="205">
        <v>0.1</v>
      </c>
      <c r="I30" s="206"/>
      <c r="J30" s="205">
        <v>3.5</v>
      </c>
      <c r="K30" s="206"/>
    </row>
    <row r="31" spans="1:11" x14ac:dyDescent="0.25">
      <c r="A31" s="34">
        <f t="shared" si="0"/>
        <v>19</v>
      </c>
      <c r="B31" s="205">
        <v>0</v>
      </c>
      <c r="C31" s="206"/>
      <c r="D31" s="205">
        <v>0.2</v>
      </c>
      <c r="E31" s="206"/>
      <c r="G31" s="34">
        <f t="shared" si="1"/>
        <v>19</v>
      </c>
      <c r="H31" s="205">
        <v>0.2</v>
      </c>
      <c r="I31" s="206"/>
      <c r="J31" s="205">
        <v>2</v>
      </c>
      <c r="K31" s="206"/>
    </row>
    <row r="32" spans="1:11" x14ac:dyDescent="0.25">
      <c r="A32" s="34">
        <f t="shared" si="0"/>
        <v>20</v>
      </c>
      <c r="B32" s="205">
        <v>0</v>
      </c>
      <c r="C32" s="206"/>
      <c r="D32" s="205">
        <v>0.2</v>
      </c>
      <c r="E32" s="206"/>
      <c r="G32" s="34">
        <f t="shared" si="1"/>
        <v>20</v>
      </c>
      <c r="H32" s="205">
        <v>0.2</v>
      </c>
      <c r="I32" s="206"/>
      <c r="J32" s="205">
        <v>1.8</v>
      </c>
      <c r="K32" s="206"/>
    </row>
    <row r="33" spans="1:11" x14ac:dyDescent="0.25">
      <c r="A33" s="34">
        <f t="shared" si="0"/>
        <v>21</v>
      </c>
      <c r="B33" s="205">
        <v>0</v>
      </c>
      <c r="C33" s="206"/>
      <c r="D33" s="205">
        <v>0.1</v>
      </c>
      <c r="E33" s="206"/>
      <c r="G33" s="34">
        <f t="shared" si="1"/>
        <v>21</v>
      </c>
      <c r="H33" s="205">
        <v>0.1</v>
      </c>
      <c r="I33" s="206"/>
      <c r="J33" s="205">
        <v>2.2000000000000002</v>
      </c>
      <c r="K33" s="206"/>
    </row>
    <row r="34" spans="1:11" x14ac:dyDescent="0.25">
      <c r="A34" s="34">
        <f t="shared" si="0"/>
        <v>22</v>
      </c>
      <c r="B34" s="205">
        <v>0</v>
      </c>
      <c r="C34" s="206"/>
      <c r="D34" s="205">
        <v>0.3</v>
      </c>
      <c r="E34" s="206"/>
      <c r="G34" s="34">
        <f t="shared" si="1"/>
        <v>22</v>
      </c>
      <c r="H34" s="205">
        <v>0.3</v>
      </c>
      <c r="I34" s="206"/>
      <c r="J34" s="205">
        <v>2.9</v>
      </c>
      <c r="K34" s="206"/>
    </row>
    <row r="35" spans="1:11" x14ac:dyDescent="0.25">
      <c r="A35" s="34">
        <f t="shared" si="0"/>
        <v>23</v>
      </c>
      <c r="B35" s="205">
        <v>0</v>
      </c>
      <c r="C35" s="206"/>
      <c r="D35" s="205">
        <v>0.4</v>
      </c>
      <c r="E35" s="206"/>
      <c r="G35" s="34">
        <f t="shared" si="1"/>
        <v>23</v>
      </c>
      <c r="H35" s="205">
        <v>0.4</v>
      </c>
      <c r="I35" s="206"/>
      <c r="J35" s="205">
        <v>2.2999999999999998</v>
      </c>
      <c r="K35" s="206"/>
    </row>
    <row r="36" spans="1:11" x14ac:dyDescent="0.25">
      <c r="A36" s="34">
        <f t="shared" si="0"/>
        <v>24</v>
      </c>
      <c r="B36" s="205">
        <v>0</v>
      </c>
      <c r="C36" s="206"/>
      <c r="D36" s="205">
        <v>0.2</v>
      </c>
      <c r="E36" s="206"/>
      <c r="G36" s="34">
        <f t="shared" si="1"/>
        <v>24</v>
      </c>
      <c r="H36" s="205">
        <v>0.2</v>
      </c>
      <c r="I36" s="206"/>
      <c r="J36" s="205">
        <v>2.1</v>
      </c>
      <c r="K36" s="206"/>
    </row>
    <row r="37" spans="1:11" x14ac:dyDescent="0.25">
      <c r="A37" s="34">
        <f t="shared" si="0"/>
        <v>25</v>
      </c>
      <c r="B37" s="205">
        <v>0</v>
      </c>
      <c r="C37" s="206"/>
      <c r="D37" s="205">
        <v>0.2</v>
      </c>
      <c r="E37" s="206"/>
      <c r="G37" s="34">
        <f t="shared" si="1"/>
        <v>25</v>
      </c>
      <c r="H37" s="205">
        <v>0.2</v>
      </c>
      <c r="I37" s="206"/>
      <c r="J37" s="205">
        <v>2</v>
      </c>
      <c r="K37" s="206"/>
    </row>
    <row r="38" spans="1:11" x14ac:dyDescent="0.25">
      <c r="A38" s="34">
        <f t="shared" si="0"/>
        <v>26</v>
      </c>
      <c r="B38" s="205">
        <v>-0.1</v>
      </c>
      <c r="C38" s="206"/>
      <c r="D38" s="205">
        <v>0.2</v>
      </c>
      <c r="E38" s="206"/>
      <c r="G38" s="34">
        <f t="shared" si="1"/>
        <v>26</v>
      </c>
      <c r="H38" s="205">
        <v>0.2</v>
      </c>
      <c r="I38" s="206"/>
      <c r="J38" s="205">
        <v>1.5</v>
      </c>
      <c r="K38" s="206"/>
    </row>
    <row r="39" spans="1:11" x14ac:dyDescent="0.25">
      <c r="A39" s="34">
        <f t="shared" si="0"/>
        <v>27</v>
      </c>
      <c r="B39" s="205">
        <v>-0.1</v>
      </c>
      <c r="C39" s="206"/>
      <c r="D39" s="205">
        <v>0.3</v>
      </c>
      <c r="E39" s="206"/>
      <c r="G39" s="34">
        <f t="shared" si="1"/>
        <v>27</v>
      </c>
      <c r="H39" s="205">
        <v>0.3</v>
      </c>
      <c r="I39" s="206"/>
      <c r="J39" s="205">
        <v>1.9</v>
      </c>
      <c r="K39" s="206"/>
    </row>
    <row r="40" spans="1:11" x14ac:dyDescent="0.25">
      <c r="A40" s="34">
        <f t="shared" si="0"/>
        <v>28</v>
      </c>
      <c r="B40" s="205">
        <v>0</v>
      </c>
      <c r="C40" s="206"/>
      <c r="D40" s="205">
        <v>0.2</v>
      </c>
      <c r="E40" s="206"/>
      <c r="G40" s="34">
        <f t="shared" si="1"/>
        <v>28</v>
      </c>
      <c r="H40" s="205">
        <v>0.2</v>
      </c>
      <c r="I40" s="206"/>
      <c r="J40" s="205">
        <v>2</v>
      </c>
      <c r="K40" s="206"/>
    </row>
    <row r="41" spans="1:11" x14ac:dyDescent="0.25">
      <c r="A41" s="34">
        <f t="shared" si="0"/>
        <v>29</v>
      </c>
      <c r="B41" s="205">
        <v>0</v>
      </c>
      <c r="C41" s="206"/>
      <c r="D41" s="205">
        <v>0.2</v>
      </c>
      <c r="E41" s="206"/>
      <c r="G41" s="34">
        <f t="shared" si="1"/>
        <v>29</v>
      </c>
      <c r="H41" s="205">
        <v>0.2</v>
      </c>
      <c r="I41" s="206"/>
      <c r="J41" s="205">
        <v>2.5</v>
      </c>
      <c r="K41" s="206"/>
    </row>
    <row r="42" spans="1:11" x14ac:dyDescent="0.25">
      <c r="A42" s="34">
        <f t="shared" si="0"/>
        <v>30</v>
      </c>
      <c r="B42" s="205">
        <v>0</v>
      </c>
      <c r="C42" s="206"/>
      <c r="D42" s="205">
        <v>0.2</v>
      </c>
      <c r="E42" s="206"/>
      <c r="G42" s="34">
        <f t="shared" si="1"/>
        <v>30</v>
      </c>
      <c r="H42" s="205">
        <v>0.2</v>
      </c>
      <c r="I42" s="206"/>
      <c r="J42" s="205">
        <v>3.3</v>
      </c>
      <c r="K42" s="206"/>
    </row>
    <row r="43" spans="1:11" x14ac:dyDescent="0.25">
      <c r="B43" s="47"/>
      <c r="C43" s="47"/>
      <c r="D43" s="47"/>
      <c r="E43" s="47"/>
      <c r="H43" s="47"/>
      <c r="I43" s="47"/>
      <c r="J43" s="47"/>
      <c r="K43" s="47"/>
    </row>
    <row r="45" spans="1:11" ht="29.45" customHeight="1" x14ac:dyDescent="0.25">
      <c r="A45" s="211" t="s">
        <v>166</v>
      </c>
      <c r="B45" s="212"/>
      <c r="C45" s="212"/>
      <c r="D45" s="212"/>
      <c r="E45" s="212"/>
      <c r="F45" s="212"/>
      <c r="G45" s="212"/>
      <c r="H45" s="212"/>
      <c r="I45" s="212"/>
      <c r="J45" s="212"/>
      <c r="K45" s="212"/>
    </row>
    <row r="46" spans="1:11" x14ac:dyDescent="0.25">
      <c r="A46" s="41"/>
      <c r="B46" s="41"/>
      <c r="C46" s="41"/>
      <c r="D46" s="41"/>
      <c r="E46" s="41"/>
      <c r="F46" s="41"/>
      <c r="G46" s="41"/>
      <c r="H46" s="41"/>
      <c r="I46" s="41"/>
      <c r="J46" s="41"/>
      <c r="K46" s="41"/>
    </row>
    <row r="47" spans="1:11" x14ac:dyDescent="0.25">
      <c r="A47" s="35"/>
      <c r="B47" s="36" t="s">
        <v>136</v>
      </c>
      <c r="C47" s="36" t="s">
        <v>137</v>
      </c>
      <c r="D47" s="36" t="s">
        <v>138</v>
      </c>
      <c r="E47" s="36" t="s">
        <v>139</v>
      </c>
      <c r="G47" s="35"/>
      <c r="H47" s="36" t="s">
        <v>136</v>
      </c>
      <c r="I47" s="36" t="s">
        <v>137</v>
      </c>
      <c r="J47" s="36" t="s">
        <v>138</v>
      </c>
      <c r="K47" s="36" t="s">
        <v>139</v>
      </c>
    </row>
    <row r="48" spans="1:11" ht="25.15" customHeight="1" x14ac:dyDescent="0.25">
      <c r="A48" s="37" t="s">
        <v>135</v>
      </c>
      <c r="B48" s="81">
        <f>IFERROR(AVERAGEIF(B13:B42,"&gt;0"),0)</f>
        <v>0</v>
      </c>
      <c r="C48" s="81">
        <f>IFERROR(AVERAGEIF(B13:B42,"&lt;0"),0)</f>
        <v>-0.14000000000000004</v>
      </c>
      <c r="D48" s="81">
        <f>IFERROR(AVERAGEIF(D13:D42,"&gt;0"),0)</f>
        <v>0.18275862068965523</v>
      </c>
      <c r="E48" s="81">
        <f>IFERROR(AVERAGEIF(D13:D42,"&lt;0"),0)</f>
        <v>0</v>
      </c>
      <c r="G48" s="37" t="s">
        <v>135</v>
      </c>
      <c r="H48" s="82">
        <f>IFERROR(AVERAGEIF(H13:H42,"&gt;0"),0)</f>
        <v>0.18275862068965523</v>
      </c>
      <c r="I48" s="82">
        <f>IFERROR(AVERAGEIF(H13:H42,"&lt;0"),0)</f>
        <v>0</v>
      </c>
      <c r="J48" s="82">
        <f>IFERROR(AVERAGEIF(J13:J42,"&gt;0"),0)</f>
        <v>2.54</v>
      </c>
      <c r="K48" s="82">
        <f>IFERROR(AVERAGEIF(J13:J42,"&lt;0"),0)</f>
        <v>0</v>
      </c>
    </row>
    <row r="49" spans="1:15" x14ac:dyDescent="0.25">
      <c r="B49" s="48" t="s">
        <v>165</v>
      </c>
    </row>
    <row r="52" spans="1:15" ht="33" customHeight="1" x14ac:dyDescent="0.25">
      <c r="A52" s="211" t="s">
        <v>167</v>
      </c>
      <c r="B52" s="212"/>
      <c r="C52" s="212"/>
      <c r="D52" s="212"/>
      <c r="E52" s="212"/>
      <c r="F52" s="212"/>
      <c r="G52" s="212"/>
      <c r="H52" s="212"/>
      <c r="I52" s="212"/>
      <c r="J52" s="212"/>
      <c r="K52" s="212"/>
    </row>
    <row r="53" spans="1:15" x14ac:dyDescent="0.25">
      <c r="A53" s="38" t="s">
        <v>142</v>
      </c>
      <c r="B53" s="213" t="s">
        <v>141</v>
      </c>
      <c r="C53" s="214"/>
      <c r="D53" s="213" t="s">
        <v>140</v>
      </c>
      <c r="E53" s="214"/>
      <c r="F53" s="39"/>
      <c r="G53" s="38" t="s">
        <v>142</v>
      </c>
      <c r="H53" s="213" t="s">
        <v>141</v>
      </c>
      <c r="I53" s="214"/>
      <c r="J53" s="213" t="s">
        <v>140</v>
      </c>
      <c r="K53" s="214"/>
    </row>
    <row r="54" spans="1:15" ht="25.15" customHeight="1" x14ac:dyDescent="0.25">
      <c r="A54" s="40" t="s">
        <v>143</v>
      </c>
      <c r="B54" s="209">
        <f>AVERAGE(B13:C42)</f>
        <v>-9.3333333333333351E-2</v>
      </c>
      <c r="C54" s="210"/>
      <c r="D54" s="209">
        <f>AVERAGE(D13:E42)</f>
        <v>0.17666666666666672</v>
      </c>
      <c r="E54" s="210"/>
      <c r="F54" s="39"/>
      <c r="G54" s="40" t="s">
        <v>143</v>
      </c>
      <c r="H54" s="209">
        <f>AVERAGE(H13:I42)</f>
        <v>0.17666666666666672</v>
      </c>
      <c r="I54" s="210"/>
      <c r="J54" s="209">
        <f>AVERAGE(J13:K42)</f>
        <v>2.54</v>
      </c>
      <c r="K54" s="210"/>
      <c r="N54" s="83">
        <f>H54</f>
        <v>0.17666666666666672</v>
      </c>
      <c r="O54" s="83">
        <f>J54</f>
        <v>2.54</v>
      </c>
    </row>
  </sheetData>
  <mergeCells count="138">
    <mergeCell ref="B54:C54"/>
    <mergeCell ref="D54:E54"/>
    <mergeCell ref="H54:I54"/>
    <mergeCell ref="J54:K54"/>
    <mergeCell ref="A45:K45"/>
    <mergeCell ref="A52:K52"/>
    <mergeCell ref="B53:C53"/>
    <mergeCell ref="D53:E53"/>
    <mergeCell ref="H53:I53"/>
    <mergeCell ref="J53:K53"/>
    <mergeCell ref="B41:C41"/>
    <mergeCell ref="D41:E41"/>
    <mergeCell ref="H41:I41"/>
    <mergeCell ref="J41:K41"/>
    <mergeCell ref="B42:C42"/>
    <mergeCell ref="D42:E42"/>
    <mergeCell ref="H42:I42"/>
    <mergeCell ref="J42:K42"/>
    <mergeCell ref="B39:C39"/>
    <mergeCell ref="D39:E39"/>
    <mergeCell ref="H39:I39"/>
    <mergeCell ref="J39:K39"/>
    <mergeCell ref="B40:C40"/>
    <mergeCell ref="D40:E40"/>
    <mergeCell ref="H40:I40"/>
    <mergeCell ref="J40:K40"/>
    <mergeCell ref="B37:C37"/>
    <mergeCell ref="D37:E37"/>
    <mergeCell ref="H37:I37"/>
    <mergeCell ref="J37:K37"/>
    <mergeCell ref="B38:C38"/>
    <mergeCell ref="D38:E38"/>
    <mergeCell ref="H38:I38"/>
    <mergeCell ref="J38:K38"/>
    <mergeCell ref="B35:C35"/>
    <mergeCell ref="D35:E35"/>
    <mergeCell ref="H35:I35"/>
    <mergeCell ref="J35:K35"/>
    <mergeCell ref="B36:C36"/>
    <mergeCell ref="D36:E36"/>
    <mergeCell ref="H36:I36"/>
    <mergeCell ref="J36:K36"/>
    <mergeCell ref="B33:C33"/>
    <mergeCell ref="D33:E33"/>
    <mergeCell ref="H33:I33"/>
    <mergeCell ref="J33:K33"/>
    <mergeCell ref="B34:C34"/>
    <mergeCell ref="D34:E34"/>
    <mergeCell ref="H34:I34"/>
    <mergeCell ref="J34:K34"/>
    <mergeCell ref="B31:C31"/>
    <mergeCell ref="D31:E31"/>
    <mergeCell ref="H31:I31"/>
    <mergeCell ref="J31:K31"/>
    <mergeCell ref="B32:C32"/>
    <mergeCell ref="D32:E32"/>
    <mergeCell ref="H32:I32"/>
    <mergeCell ref="J32:K32"/>
    <mergeCell ref="B29:C29"/>
    <mergeCell ref="D29:E29"/>
    <mergeCell ref="H29:I29"/>
    <mergeCell ref="J29:K29"/>
    <mergeCell ref="B30:C30"/>
    <mergeCell ref="D30:E30"/>
    <mergeCell ref="H30:I30"/>
    <mergeCell ref="J30:K30"/>
    <mergeCell ref="B27:C27"/>
    <mergeCell ref="D27:E27"/>
    <mergeCell ref="H27:I27"/>
    <mergeCell ref="J27:K27"/>
    <mergeCell ref="B28:C28"/>
    <mergeCell ref="D28:E28"/>
    <mergeCell ref="H28:I28"/>
    <mergeCell ref="J28:K28"/>
    <mergeCell ref="B25:C25"/>
    <mergeCell ref="D25:E25"/>
    <mergeCell ref="H25:I25"/>
    <mergeCell ref="J25:K25"/>
    <mergeCell ref="B26:C26"/>
    <mergeCell ref="D26:E26"/>
    <mergeCell ref="H26:I26"/>
    <mergeCell ref="J26:K26"/>
    <mergeCell ref="B23:C23"/>
    <mergeCell ref="D23:E23"/>
    <mergeCell ref="H23:I23"/>
    <mergeCell ref="J23:K23"/>
    <mergeCell ref="B24:C24"/>
    <mergeCell ref="D24:E24"/>
    <mergeCell ref="H24:I24"/>
    <mergeCell ref="J24:K24"/>
    <mergeCell ref="B21:C21"/>
    <mergeCell ref="D21:E21"/>
    <mergeCell ref="H21:I21"/>
    <mergeCell ref="J21:K21"/>
    <mergeCell ref="B22:C22"/>
    <mergeCell ref="D22:E22"/>
    <mergeCell ref="H22:I22"/>
    <mergeCell ref="J22:K22"/>
    <mergeCell ref="B19:C19"/>
    <mergeCell ref="D19:E19"/>
    <mergeCell ref="H19:I19"/>
    <mergeCell ref="J19:K19"/>
    <mergeCell ref="B20:C20"/>
    <mergeCell ref="D20:E20"/>
    <mergeCell ref="H20:I20"/>
    <mergeCell ref="J20:K20"/>
    <mergeCell ref="B17:C17"/>
    <mergeCell ref="D17:E17"/>
    <mergeCell ref="H17:I17"/>
    <mergeCell ref="J17:K17"/>
    <mergeCell ref="B18:C18"/>
    <mergeCell ref="D18:E18"/>
    <mergeCell ref="H18:I18"/>
    <mergeCell ref="J18:K18"/>
    <mergeCell ref="B15:C15"/>
    <mergeCell ref="D15:E15"/>
    <mergeCell ref="H15:I15"/>
    <mergeCell ref="J15:K15"/>
    <mergeCell ref="B16:C16"/>
    <mergeCell ref="D16:E16"/>
    <mergeCell ref="H16:I16"/>
    <mergeCell ref="J16:K16"/>
    <mergeCell ref="B13:C13"/>
    <mergeCell ref="D13:E13"/>
    <mergeCell ref="H13:I13"/>
    <mergeCell ref="J13:K13"/>
    <mergeCell ref="B14:C14"/>
    <mergeCell ref="D14:E14"/>
    <mergeCell ref="H14:I14"/>
    <mergeCell ref="J14:K14"/>
    <mergeCell ref="A3:K3"/>
    <mergeCell ref="A4:K4"/>
    <mergeCell ref="B11:E11"/>
    <mergeCell ref="H11:K11"/>
    <mergeCell ref="B12:C12"/>
    <mergeCell ref="D12:E12"/>
    <mergeCell ref="H12:I12"/>
    <mergeCell ref="J12:K12"/>
  </mergeCells>
  <phoneticPr fontId="1"/>
  <pageMargins left="0.70866141732283472" right="0.70866141732283472" top="0.74803149606299213" bottom="0.74803149606299213" header="0.31496062992125984" footer="0.31496062992125984"/>
  <pageSetup paperSize="9" scale="95" orientation="portrait" blackAndWhite="1" r:id="rId1"/>
  <headerFooter>
    <oddHeader>&amp;C&amp;"-,太字"&amp;12PASSIVE&amp;K00-032HOUSE&amp;KC00000JAPAN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80199-71D9-4CC8-8F03-3855435968FF}">
  <dimension ref="A1:H26"/>
  <sheetViews>
    <sheetView workbookViewId="0">
      <selection activeCell="A21" sqref="A21:H21"/>
    </sheetView>
  </sheetViews>
  <sheetFormatPr defaultRowHeight="12.75" x14ac:dyDescent="0.25"/>
  <cols>
    <col min="1" max="16384" width="9.06640625" style="216"/>
  </cols>
  <sheetData>
    <row r="1" spans="1:8" x14ac:dyDescent="0.25">
      <c r="A1" s="215" t="s">
        <v>229</v>
      </c>
      <c r="B1" s="215"/>
      <c r="C1" s="215"/>
      <c r="D1" s="215"/>
      <c r="E1" s="215"/>
      <c r="F1" s="215"/>
      <c r="G1" s="215"/>
      <c r="H1" s="215"/>
    </row>
    <row r="2" spans="1:8" x14ac:dyDescent="0.25">
      <c r="A2" s="217"/>
      <c r="B2" s="217"/>
      <c r="C2" s="217"/>
      <c r="D2" s="217"/>
      <c r="E2" s="217"/>
      <c r="F2" s="217"/>
      <c r="G2" s="217"/>
      <c r="H2" s="217"/>
    </row>
    <row r="3" spans="1:8" s="3" customFormat="1" ht="15" customHeight="1" x14ac:dyDescent="0.25">
      <c r="A3" s="218" t="s">
        <v>230</v>
      </c>
      <c r="B3" s="218"/>
      <c r="C3" s="218"/>
      <c r="D3" s="218"/>
      <c r="E3" s="218"/>
      <c r="F3" s="218"/>
      <c r="G3" s="218"/>
      <c r="H3" s="218"/>
    </row>
    <row r="4" spans="1:8" s="3" customFormat="1" ht="15" customHeight="1" x14ac:dyDescent="0.25">
      <c r="A4" s="219"/>
      <c r="B4" s="219"/>
      <c r="C4" s="219"/>
      <c r="D4" s="219"/>
      <c r="E4" s="219"/>
      <c r="F4" s="219"/>
      <c r="G4" s="219"/>
      <c r="H4" s="219"/>
    </row>
    <row r="5" spans="1:8" s="3" customFormat="1" ht="15" customHeight="1" x14ac:dyDescent="0.25">
      <c r="A5" s="219" t="s">
        <v>231</v>
      </c>
      <c r="B5" s="219"/>
      <c r="C5" s="219"/>
      <c r="D5" s="219"/>
      <c r="E5" s="219"/>
      <c r="F5" s="219"/>
      <c r="G5" s="219"/>
      <c r="H5" s="219"/>
    </row>
    <row r="6" spans="1:8" s="3" customFormat="1" ht="15" customHeight="1" x14ac:dyDescent="0.25">
      <c r="A6" s="219" t="s">
        <v>232</v>
      </c>
      <c r="B6" s="219"/>
      <c r="C6" s="219"/>
      <c r="D6" s="219"/>
      <c r="E6" s="219"/>
      <c r="F6" s="219"/>
      <c r="G6" s="219"/>
      <c r="H6" s="219"/>
    </row>
    <row r="7" spans="1:8" s="3" customFormat="1" ht="15" customHeight="1" x14ac:dyDescent="0.25">
      <c r="A7" s="219"/>
      <c r="B7" s="219"/>
      <c r="C7" s="219"/>
      <c r="D7" s="219"/>
      <c r="E7" s="219"/>
      <c r="F7" s="219"/>
      <c r="G7" s="219"/>
      <c r="H7" s="219"/>
    </row>
    <row r="8" spans="1:8" s="3" customFormat="1" ht="15" customHeight="1" x14ac:dyDescent="0.25">
      <c r="A8" s="219" t="s">
        <v>241</v>
      </c>
      <c r="B8" s="219"/>
      <c r="C8" s="219"/>
      <c r="D8" s="219"/>
      <c r="E8" s="219"/>
      <c r="F8" s="219"/>
      <c r="G8" s="219"/>
      <c r="H8" s="219"/>
    </row>
    <row r="9" spans="1:8" s="3" customFormat="1" ht="15" customHeight="1" x14ac:dyDescent="0.25">
      <c r="A9" s="219"/>
      <c r="B9" s="219"/>
      <c r="C9" s="219"/>
      <c r="D9" s="219"/>
      <c r="E9" s="219"/>
      <c r="F9" s="219"/>
      <c r="G9" s="219"/>
      <c r="H9" s="219"/>
    </row>
    <row r="10" spans="1:8" s="3" customFormat="1" ht="15" customHeight="1" x14ac:dyDescent="0.25">
      <c r="A10" s="219" t="s">
        <v>242</v>
      </c>
      <c r="B10" s="219"/>
      <c r="C10" s="219"/>
      <c r="D10" s="219"/>
      <c r="E10" s="219"/>
      <c r="F10" s="219"/>
      <c r="G10" s="219"/>
      <c r="H10" s="219"/>
    </row>
    <row r="11" spans="1:8" s="3" customFormat="1" ht="15" customHeight="1" x14ac:dyDescent="0.25">
      <c r="A11" s="219"/>
      <c r="B11" s="219"/>
      <c r="C11" s="219"/>
      <c r="D11" s="219"/>
      <c r="E11" s="219"/>
      <c r="F11" s="219"/>
      <c r="G11" s="219"/>
      <c r="H11" s="219"/>
    </row>
    <row r="12" spans="1:8" s="3" customFormat="1" ht="15" customHeight="1" x14ac:dyDescent="0.25">
      <c r="A12" s="219" t="s">
        <v>233</v>
      </c>
      <c r="B12" s="219"/>
      <c r="C12" s="219"/>
      <c r="D12" s="219"/>
      <c r="E12" s="219"/>
      <c r="F12" s="219"/>
      <c r="G12" s="219"/>
      <c r="H12" s="219"/>
    </row>
    <row r="13" spans="1:8" s="3" customFormat="1" ht="15" customHeight="1" x14ac:dyDescent="0.25">
      <c r="A13" s="219" t="s">
        <v>234</v>
      </c>
      <c r="B13" s="219"/>
      <c r="C13" s="219"/>
      <c r="D13" s="219"/>
      <c r="E13" s="219"/>
      <c r="F13" s="219"/>
      <c r="G13" s="219"/>
      <c r="H13" s="219"/>
    </row>
    <row r="14" spans="1:8" s="3" customFormat="1" ht="15" customHeight="1" x14ac:dyDescent="0.25">
      <c r="A14" s="219" t="s">
        <v>235</v>
      </c>
      <c r="B14" s="219"/>
      <c r="C14" s="219"/>
      <c r="D14" s="219"/>
      <c r="E14" s="219"/>
      <c r="F14" s="219"/>
      <c r="G14" s="219"/>
      <c r="H14" s="219"/>
    </row>
    <row r="15" spans="1:8" s="3" customFormat="1" ht="15" customHeight="1" x14ac:dyDescent="0.25">
      <c r="A15" s="219"/>
      <c r="B15" s="219"/>
      <c r="C15" s="219"/>
      <c r="D15" s="219"/>
      <c r="E15" s="219"/>
      <c r="F15" s="219"/>
      <c r="G15" s="219"/>
      <c r="H15" s="219"/>
    </row>
    <row r="16" spans="1:8" s="3" customFormat="1" ht="15" customHeight="1" x14ac:dyDescent="0.25">
      <c r="A16" s="219" t="s">
        <v>236</v>
      </c>
      <c r="B16" s="219"/>
      <c r="C16" s="219"/>
      <c r="D16" s="219"/>
      <c r="E16" s="219"/>
      <c r="F16" s="219"/>
      <c r="G16" s="219"/>
      <c r="H16" s="219"/>
    </row>
    <row r="17" spans="1:8" s="3" customFormat="1" ht="15" customHeight="1" x14ac:dyDescent="0.25">
      <c r="A17" s="219"/>
      <c r="B17" s="219"/>
      <c r="C17" s="219"/>
      <c r="D17" s="219"/>
      <c r="E17" s="219"/>
      <c r="F17" s="219"/>
      <c r="G17" s="219"/>
      <c r="H17" s="219"/>
    </row>
    <row r="18" spans="1:8" s="3" customFormat="1" ht="15" customHeight="1" x14ac:dyDescent="0.25">
      <c r="A18" s="219" t="s">
        <v>237</v>
      </c>
      <c r="B18" s="219"/>
      <c r="C18" s="219"/>
      <c r="D18" s="219"/>
      <c r="E18" s="219"/>
      <c r="F18" s="219"/>
      <c r="G18" s="219"/>
      <c r="H18" s="219"/>
    </row>
    <row r="19" spans="1:8" s="3" customFormat="1" ht="15" customHeight="1" x14ac:dyDescent="0.25">
      <c r="A19" s="219"/>
      <c r="B19" s="219"/>
      <c r="C19" s="219"/>
      <c r="D19" s="219"/>
      <c r="E19" s="219"/>
      <c r="F19" s="219"/>
      <c r="G19" s="219"/>
      <c r="H19" s="219"/>
    </row>
    <row r="20" spans="1:8" s="3" customFormat="1" ht="15" customHeight="1" x14ac:dyDescent="0.25">
      <c r="A20" s="219" t="s">
        <v>238</v>
      </c>
      <c r="B20" s="219"/>
      <c r="C20" s="219"/>
      <c r="D20" s="219"/>
      <c r="E20" s="219"/>
      <c r="F20" s="219"/>
      <c r="G20" s="219"/>
      <c r="H20" s="219"/>
    </row>
    <row r="21" spans="1:8" s="3" customFormat="1" ht="15" customHeight="1" x14ac:dyDescent="0.25">
      <c r="A21" s="219" t="s">
        <v>239</v>
      </c>
      <c r="B21" s="219"/>
      <c r="C21" s="219"/>
      <c r="D21" s="219"/>
      <c r="E21" s="219"/>
      <c r="F21" s="219"/>
      <c r="G21" s="219"/>
      <c r="H21" s="219"/>
    </row>
    <row r="22" spans="1:8" s="3" customFormat="1" ht="15" customHeight="1" x14ac:dyDescent="0.25">
      <c r="A22" s="219"/>
      <c r="B22" s="219"/>
      <c r="C22" s="219"/>
      <c r="D22" s="219"/>
      <c r="E22" s="219"/>
      <c r="F22" s="219"/>
      <c r="G22" s="219"/>
      <c r="H22" s="219"/>
    </row>
    <row r="23" spans="1:8" s="3" customFormat="1" ht="15" customHeight="1" x14ac:dyDescent="0.25">
      <c r="A23" s="219" t="s">
        <v>240</v>
      </c>
      <c r="B23" s="219"/>
      <c r="C23" s="219"/>
      <c r="D23" s="219"/>
      <c r="E23" s="219"/>
      <c r="F23" s="219"/>
      <c r="G23" s="219"/>
      <c r="H23" s="219"/>
    </row>
    <row r="24" spans="1:8" s="3" customFormat="1" ht="15" customHeight="1" x14ac:dyDescent="0.25">
      <c r="A24" s="219"/>
      <c r="B24" s="219"/>
      <c r="C24" s="219"/>
      <c r="D24" s="219"/>
      <c r="E24" s="219"/>
      <c r="F24" s="219"/>
      <c r="G24" s="219"/>
      <c r="H24" s="219"/>
    </row>
    <row r="25" spans="1:8" s="3" customFormat="1" ht="15" customHeight="1" x14ac:dyDescent="0.25">
      <c r="A25" s="219" t="s">
        <v>243</v>
      </c>
      <c r="B25" s="219"/>
      <c r="C25" s="219"/>
      <c r="D25" s="219"/>
      <c r="E25" s="219"/>
      <c r="F25" s="219"/>
      <c r="G25" s="219"/>
      <c r="H25" s="219"/>
    </row>
    <row r="26" spans="1:8" s="3" customFormat="1" ht="12" x14ac:dyDescent="0.25">
      <c r="A26" s="219"/>
      <c r="B26" s="219"/>
      <c r="C26" s="219"/>
      <c r="D26" s="219"/>
      <c r="E26" s="219"/>
      <c r="F26" s="219"/>
      <c r="G26" s="219"/>
      <c r="H26" s="219"/>
    </row>
  </sheetData>
  <mergeCells count="26">
    <mergeCell ref="A14:H14"/>
    <mergeCell ref="A1:H1"/>
    <mergeCell ref="A3:H3"/>
    <mergeCell ref="A5:H5"/>
    <mergeCell ref="A6:H6"/>
    <mergeCell ref="A8:H8"/>
    <mergeCell ref="A7:H7"/>
    <mergeCell ref="A4:H4"/>
    <mergeCell ref="A2:H2"/>
    <mergeCell ref="A9:H9"/>
    <mergeCell ref="A10:H10"/>
    <mergeCell ref="A11:H11"/>
    <mergeCell ref="A12:H12"/>
    <mergeCell ref="A13:H13"/>
    <mergeCell ref="A26:H26"/>
    <mergeCell ref="A16:H16"/>
    <mergeCell ref="A15:H15"/>
    <mergeCell ref="A18:H18"/>
    <mergeCell ref="A17:H17"/>
    <mergeCell ref="A19:H19"/>
    <mergeCell ref="A20:H20"/>
    <mergeCell ref="A21:H21"/>
    <mergeCell ref="A22:H22"/>
    <mergeCell ref="A23:H23"/>
    <mergeCell ref="A24:H24"/>
    <mergeCell ref="A25:H2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注意事項</vt:lpstr>
      <vt:lpstr>test report 記入例</vt:lpstr>
      <vt:lpstr>zero flow</vt:lpstr>
      <vt:lpstr>ｾﾞﾛﾌﾛｰ測定</vt:lpstr>
      <vt:lpstr>'test report 記入例'!Print_Area</vt:lpstr>
      <vt:lpstr>'zero flow'!Print_Area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masayoshi mihara</dc:creator>
  <cp:lastModifiedBy>Miwa Mori</cp:lastModifiedBy>
  <cp:lastPrinted>2024-08-29T09:55:35Z</cp:lastPrinted>
  <dcterms:created xsi:type="dcterms:W3CDTF">2020-05-29T02:08:58Z</dcterms:created>
  <dcterms:modified xsi:type="dcterms:W3CDTF">2024-09-07T05:22:06Z</dcterms:modified>
</cp:coreProperties>
</file>